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7020" windowHeight="17800" tabRatio="852" activeTab="1"/>
  </bookViews>
  <sheets>
    <sheet name="报名汇总表" sheetId="14" r:id="rId1"/>
    <sheet name="辅助表" sheetId="21" r:id="rId2"/>
    <sheet name="竞赛时间表" sheetId="15" r:id="rId3"/>
    <sheet name="出发顺序表" sheetId="11" r:id="rId4"/>
    <sheet name="路线打分表" sheetId="17" r:id="rId5"/>
    <sheet name="决赛2+5打分表" sheetId="18" r:id="rId6"/>
    <sheet name="抄分表" sheetId="19" r:id="rId7"/>
    <sheet name="成绩录入-碗池" sheetId="10" r:id="rId8"/>
    <sheet name="成绩录入-街式" sheetId="20" r:id="rId9"/>
    <sheet name="线路模式成绩公告" sheetId="7" r:id="rId10"/>
    <sheet name="2+5模式成绩公告" sheetId="13" r:id="rId11"/>
  </sheets>
  <definedNames>
    <definedName name="_xlnm._FilterDatabase" localSheetId="0" hidden="1">报名汇总表!$A$1:$G$52</definedName>
    <definedName name="_xlnm._FilterDatabase" localSheetId="1" hidden="1">辅助表!$A$1:$F$100</definedName>
    <definedName name="_xlnm.Print_Titles" localSheetId="3">出发顺序表!$1:$2</definedName>
    <definedName name="_xlnm.Print_Titles" localSheetId="4">路线打分表!#REF!</definedName>
    <definedName name="_xlnm.Print_Area" localSheetId="8">'成绩录入-街式'!$A$1:$BB$23</definedName>
  </definedNames>
  <calcPr calcId="144525" concurrentCalc="0"/>
</workbook>
</file>

<file path=xl/sharedStrings.xml><?xml version="1.0" encoding="utf-8"?>
<sst xmlns="http://schemas.openxmlformats.org/spreadsheetml/2006/main" count="706" uniqueCount="207">
  <si>
    <t>序号</t>
  </si>
  <si>
    <t>姓名</t>
  </si>
  <si>
    <t>组别</t>
  </si>
  <si>
    <t>街式</t>
  </si>
  <si>
    <t>碗池</t>
  </si>
  <si>
    <t>身份证号</t>
  </si>
  <si>
    <t>单位</t>
  </si>
  <si>
    <t>手机号码</t>
  </si>
  <si>
    <t>微信号</t>
  </si>
  <si>
    <t>邮箱</t>
  </si>
  <si>
    <t>叶毓芸</t>
  </si>
  <si>
    <t>男子</t>
  </si>
  <si>
    <t>Y</t>
  </si>
  <si>
    <t>123456789012345678</t>
  </si>
  <si>
    <t>代表队C俱乐部第一代表队</t>
  </si>
  <si>
    <t>廖枫</t>
  </si>
  <si>
    <t>代表队G</t>
  </si>
  <si>
    <t>何荷梦</t>
  </si>
  <si>
    <t>代表队E</t>
  </si>
  <si>
    <t>梁羽</t>
  </si>
  <si>
    <t>代表队F</t>
  </si>
  <si>
    <t>施寒环</t>
  </si>
  <si>
    <t>邱亚</t>
  </si>
  <si>
    <t>女子</t>
  </si>
  <si>
    <t>代表队D</t>
  </si>
  <si>
    <t>吕月</t>
  </si>
  <si>
    <t>余婵澜</t>
  </si>
  <si>
    <t>代表队A</t>
  </si>
  <si>
    <t>阮薇</t>
  </si>
  <si>
    <t>代表队H</t>
  </si>
  <si>
    <t>洪柔妍</t>
  </si>
  <si>
    <t>赖君宁</t>
  </si>
  <si>
    <t>邵萍</t>
  </si>
  <si>
    <t>阮影</t>
  </si>
  <si>
    <t>代表队B</t>
  </si>
  <si>
    <t>姚莲影</t>
  </si>
  <si>
    <t>郭竹巧</t>
  </si>
  <si>
    <t>代表队C</t>
  </si>
  <si>
    <t>彭思</t>
  </si>
  <si>
    <t>夏雁</t>
  </si>
  <si>
    <t>田希丽</t>
  </si>
  <si>
    <t>宋晓</t>
  </si>
  <si>
    <t>田慧</t>
  </si>
  <si>
    <t>锺娣</t>
  </si>
  <si>
    <t>杨纯荔</t>
  </si>
  <si>
    <t>连瑗霞</t>
  </si>
  <si>
    <t>吴丹</t>
  </si>
  <si>
    <t>江贞</t>
  </si>
  <si>
    <t>潘柔</t>
  </si>
  <si>
    <t>古柔馨</t>
  </si>
  <si>
    <t>郑茜璐</t>
  </si>
  <si>
    <t>陈菊</t>
  </si>
  <si>
    <t>曹雅莺</t>
  </si>
  <si>
    <t>田仪馨</t>
  </si>
  <si>
    <t>蔡美筠</t>
  </si>
  <si>
    <t>阮芸婕</t>
  </si>
  <si>
    <t>韩颖</t>
  </si>
  <si>
    <t>罗婷黛</t>
  </si>
  <si>
    <t>纪真凤</t>
  </si>
  <si>
    <t>侯姣月</t>
  </si>
  <si>
    <t>罗亚</t>
  </si>
  <si>
    <t>连丹</t>
  </si>
  <si>
    <t>江璐</t>
  </si>
  <si>
    <t>李岚</t>
  </si>
  <si>
    <t>刘倩馨</t>
  </si>
  <si>
    <t>蔡婉</t>
  </si>
  <si>
    <t>凃纯春</t>
  </si>
  <si>
    <t>蓝瑞菊</t>
  </si>
  <si>
    <t>汤真娴</t>
  </si>
  <si>
    <t>余香纨</t>
  </si>
  <si>
    <t>萧秋</t>
  </si>
  <si>
    <t>童黛伊</t>
  </si>
  <si>
    <t>柳珍</t>
  </si>
  <si>
    <t>杜菁</t>
  </si>
  <si>
    <t>计数1</t>
  </si>
  <si>
    <t>组合-街式</t>
  </si>
  <si>
    <t>计数2</t>
  </si>
  <si>
    <t>组合-碗池</t>
  </si>
  <si>
    <t>计数号</t>
  </si>
  <si>
    <t>组合-汇总</t>
  </si>
  <si>
    <t>项目</t>
  </si>
  <si>
    <t>整个辅助表</t>
  </si>
  <si>
    <t>请勿手动输入</t>
  </si>
  <si>
    <t>竞赛名称</t>
  </si>
  <si>
    <t>竞赛时间表</t>
  </si>
  <si>
    <t>场序</t>
  </si>
  <si>
    <t>人数</t>
  </si>
  <si>
    <t>赛制</t>
  </si>
  <si>
    <t>时间</t>
  </si>
  <si>
    <t>录取方式</t>
  </si>
  <si>
    <t>预决赛</t>
  </si>
  <si>
    <t>9:30-11:15</t>
  </si>
  <si>
    <t>录取前八</t>
  </si>
  <si>
    <t>11:15-12:00</t>
  </si>
  <si>
    <t>午休</t>
  </si>
  <si>
    <t>预赛</t>
  </si>
  <si>
    <t>13:30-14:50</t>
  </si>
  <si>
    <t>14:50-15:10</t>
  </si>
  <si>
    <t>录取前六</t>
  </si>
  <si>
    <t>决赛</t>
  </si>
  <si>
    <t>15:10-15:40</t>
  </si>
  <si>
    <t>颁奖</t>
  </si>
  <si>
    <t>16:00-16:30</t>
  </si>
  <si>
    <t>具体以现场宣告为准</t>
  </si>
  <si>
    <t>出发顺序表</t>
  </si>
  <si>
    <t xml:space="preserve"> 女子                 预赛</t>
  </si>
  <si>
    <t>不打印栏</t>
  </si>
  <si>
    <t>出发顺序</t>
  </si>
  <si>
    <t>备注</t>
  </si>
  <si>
    <t>分组随机数</t>
  </si>
  <si>
    <t>第一组</t>
  </si>
  <si>
    <t>姚凝</t>
  </si>
  <si>
    <t>龚娟</t>
  </si>
  <si>
    <t>江荔芳</t>
  </si>
  <si>
    <t>陆影蓓</t>
  </si>
  <si>
    <t>侯叶雅</t>
  </si>
  <si>
    <t>施蓓冰</t>
  </si>
  <si>
    <t>庄君</t>
  </si>
  <si>
    <t>第二组</t>
  </si>
  <si>
    <t>罗梦爱</t>
  </si>
  <si>
    <t>詹聪思</t>
  </si>
  <si>
    <t>龚毓梅</t>
  </si>
  <si>
    <t>戴育</t>
  </si>
  <si>
    <t>杜燕爱</t>
  </si>
  <si>
    <t>沈萍</t>
  </si>
  <si>
    <t>第三组</t>
  </si>
  <si>
    <t>薛秀</t>
  </si>
  <si>
    <t>叶纨</t>
  </si>
  <si>
    <t>赖琦</t>
  </si>
  <si>
    <t>苏婷</t>
  </si>
  <si>
    <t>王佳秋</t>
  </si>
  <si>
    <t>沈春莲</t>
  </si>
  <si>
    <t>第四组</t>
  </si>
  <si>
    <t>罗寒霭</t>
  </si>
  <si>
    <t>洪环莲</t>
  </si>
  <si>
    <t>廖毓</t>
  </si>
  <si>
    <t>邱悦</t>
  </si>
  <si>
    <t>朱娟琴</t>
  </si>
  <si>
    <t>预赛   决赛</t>
  </si>
  <si>
    <t>滑板-碗池记分表</t>
  </si>
  <si>
    <t>裁判员：</t>
  </si>
  <si>
    <t>第    组</t>
  </si>
  <si>
    <t>线路赛</t>
  </si>
  <si>
    <t>得分</t>
  </si>
  <si>
    <t>成绩</t>
  </si>
  <si>
    <t>Run1</t>
  </si>
  <si>
    <t>Run2</t>
  </si>
  <si>
    <t>Run3</t>
  </si>
  <si>
    <t>滑板-街式记分表</t>
  </si>
  <si>
    <t>总得分</t>
  </si>
  <si>
    <t>第</t>
  </si>
  <si>
    <t>组</t>
  </si>
  <si>
    <t>Best Trick</t>
  </si>
  <si>
    <t>滑板竞赛抄分表</t>
  </si>
  <si>
    <r>
      <rPr>
        <sz val="11"/>
        <color theme="1"/>
        <rFont val="Wingdings 2"/>
        <charset val="2"/>
      </rPr>
      <t>R</t>
    </r>
    <r>
      <rPr>
        <sz val="11"/>
        <color theme="1"/>
        <rFont val="微软雅黑"/>
        <charset val="2"/>
      </rPr>
      <t>街式</t>
    </r>
  </si>
  <si>
    <t>□碗池</t>
  </si>
  <si>
    <r>
      <rPr>
        <sz val="11"/>
        <color theme="1"/>
        <rFont val="Wingdings 2"/>
        <charset val="2"/>
      </rPr>
      <t>R</t>
    </r>
    <r>
      <rPr>
        <sz val="11"/>
        <color theme="1"/>
        <rFont val="微软雅黑"/>
        <charset val="134"/>
      </rPr>
      <t>男子</t>
    </r>
  </si>
  <si>
    <t>□女子</t>
  </si>
  <si>
    <t>运动员</t>
  </si>
  <si>
    <t>第   一    轮</t>
  </si>
  <si>
    <t>第    二    轮</t>
  </si>
  <si>
    <t>BestTrick 1</t>
  </si>
  <si>
    <t>J1</t>
  </si>
  <si>
    <t>J2</t>
  </si>
  <si>
    <t>J3</t>
  </si>
  <si>
    <t>J4</t>
  </si>
  <si>
    <t>J5</t>
  </si>
  <si>
    <t>BestTrick 2</t>
  </si>
  <si>
    <t>BestTrick 3</t>
  </si>
  <si>
    <t>BestTrick 4</t>
  </si>
  <si>
    <t>BestTrick 5</t>
  </si>
  <si>
    <t>灰色区域勿动！！！</t>
  </si>
  <si>
    <t>路线1</t>
  </si>
  <si>
    <t>路线2</t>
  </si>
  <si>
    <t>路线3</t>
  </si>
  <si>
    <t>决赛名单</t>
  </si>
  <si>
    <t>排名</t>
  </si>
  <si>
    <t>名次</t>
  </si>
  <si>
    <t>张</t>
  </si>
  <si>
    <t>溜</t>
  </si>
  <si>
    <t>李</t>
  </si>
  <si>
    <t>溜溜</t>
  </si>
  <si>
    <t>胡</t>
  </si>
  <si>
    <t>溜111</t>
  </si>
  <si>
    <t>王</t>
  </si>
  <si>
    <t>溜溜22</t>
  </si>
  <si>
    <t>DQ</t>
  </si>
  <si>
    <t>-</t>
  </si>
  <si>
    <t>杨</t>
  </si>
  <si>
    <t>溜222</t>
  </si>
  <si>
    <t>欧</t>
  </si>
  <si>
    <t>溜溜溜</t>
  </si>
  <si>
    <t>路线</t>
  </si>
  <si>
    <t>BestTrick</t>
  </si>
  <si>
    <t>总分</t>
  </si>
  <si>
    <t>比赛名称+Logo</t>
  </si>
  <si>
    <t>成绩公告</t>
  </si>
  <si>
    <t>滑板-碗池</t>
  </si>
  <si>
    <t>男子-预决赛</t>
  </si>
  <si>
    <t>地点</t>
  </si>
  <si>
    <t>第一轮</t>
  </si>
  <si>
    <t>第二轮</t>
  </si>
  <si>
    <t>第三轮</t>
  </si>
  <si>
    <t>弃权</t>
  </si>
  <si>
    <t>滑板-街式</t>
  </si>
  <si>
    <t>女子-预决赛</t>
  </si>
  <si>
    <t>线路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</si>
</sst>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_ "/>
    <numFmt numFmtId="178" formatCode="0.00_);[Red]\(0.00\)"/>
    <numFmt numFmtId="44" formatCode="_ &quot;￥&quot;* #,##0.00_ ;_ &quot;￥&quot;* \-#,##0.00_ ;_ &quot;￥&quot;* &quot;-&quot;??_ ;_ @_ "/>
    <numFmt numFmtId="179" formatCode="#,##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9">
    <font>
      <sz val="11"/>
      <color theme="1"/>
      <name val="宋体"/>
      <charset val="134"/>
      <scheme val="minor"/>
    </font>
    <font>
      <sz val="11"/>
      <color theme="1"/>
      <name val="汉仪长宋简"/>
      <charset val="134"/>
    </font>
    <font>
      <b/>
      <sz val="16"/>
      <color theme="1"/>
      <name val="汉仪长宋简"/>
      <charset val="134"/>
    </font>
    <font>
      <b/>
      <sz val="14"/>
      <color theme="1"/>
      <name val="汉仪长宋简"/>
      <charset val="134"/>
    </font>
    <font>
      <sz val="12"/>
      <color theme="1"/>
      <name val="汉仪长宋简"/>
      <charset val="134"/>
    </font>
    <font>
      <b/>
      <sz val="12"/>
      <color theme="1"/>
      <name val="汉仪长宋简"/>
      <charset val="134"/>
    </font>
    <font>
      <b/>
      <sz val="11"/>
      <color theme="1"/>
      <name val="汉仪长宋简"/>
      <charset val="134"/>
    </font>
    <font>
      <sz val="20"/>
      <color theme="1"/>
      <name val="汉仪长宋简"/>
      <charset val="134"/>
    </font>
    <font>
      <b/>
      <sz val="20"/>
      <color rgb="FFFF0000"/>
      <name val="汉仪长宋简"/>
      <charset val="134"/>
    </font>
    <font>
      <b/>
      <sz val="20"/>
      <color theme="1"/>
      <name val="汉仪长宋简"/>
      <charset val="134"/>
    </font>
    <font>
      <sz val="14"/>
      <color theme="1"/>
      <name val="汉仪长宋简"/>
      <charset val="134"/>
    </font>
    <font>
      <sz val="10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Wingdings 2"/>
      <charset val="2"/>
    </font>
    <font>
      <sz val="11"/>
      <color theme="1"/>
      <name val="微软雅黑"/>
      <charset val="134"/>
    </font>
    <font>
      <sz val="11"/>
      <color theme="1"/>
      <name val="微软雅黑"/>
      <charset val="2"/>
    </font>
    <font>
      <sz val="14"/>
      <color theme="1"/>
      <name val="等线"/>
      <charset val="134"/>
    </font>
    <font>
      <b/>
      <sz val="14"/>
      <color theme="1"/>
      <name val="等线"/>
      <charset val="134"/>
    </font>
    <font>
      <b/>
      <sz val="18"/>
      <color theme="1"/>
      <name val="等线"/>
      <charset val="134"/>
    </font>
    <font>
      <sz val="14"/>
      <color rgb="FF000000"/>
      <name val="等线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阿里巴巴普惠体"/>
      <charset val="134"/>
    </font>
    <font>
      <b/>
      <sz val="10.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0"/>
      <name val="Yuanti SC Bold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0C0C0"/>
        <bgColor indexed="64"/>
      </patternFill>
    </fill>
    <fill>
      <patternFill patternType="darkUp">
        <bgColor theme="4" tint="0.599993896298105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5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3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3" fillId="27" borderId="31" applyNumberFormat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6" fillId="14" borderId="31" applyNumberForma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7" fillId="40" borderId="34" applyNumberFormat="0" applyAlignment="0" applyProtection="0">
      <alignment vertical="center"/>
    </xf>
    <xf numFmtId="0" fontId="34" fillId="14" borderId="29" applyNumberFormat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1" fillId="15" borderId="30" applyNumberFormat="0" applyFont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44" fillId="0" borderId="32" applyNumberFormat="0" applyFill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31" fontId="1" fillId="0" borderId="0" xfId="0" applyNumberFormat="1" applyFont="1" applyAlignment="1">
      <alignment horizontal="centerContinuous" vertical="center"/>
    </xf>
    <xf numFmtId="31" fontId="1" fillId="0" borderId="0" xfId="0" applyNumberFormat="1" applyFo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7" fontId="8" fillId="2" borderId="0" xfId="0" applyNumberFormat="1" applyFont="1" applyFill="1">
      <alignment vertical="center"/>
    </xf>
    <xf numFmtId="177" fontId="9" fillId="2" borderId="0" xfId="0" applyNumberFormat="1" applyFont="1" applyFill="1">
      <alignment vertical="center"/>
    </xf>
    <xf numFmtId="0" fontId="10" fillId="2" borderId="10" xfId="0" applyFont="1" applyFill="1" applyBorder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0" fontId="9" fillId="2" borderId="0" xfId="0" applyNumberFormat="1" applyFont="1" applyFill="1">
      <alignment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9" fillId="4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7" fontId="9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1" fillId="0" borderId="0" xfId="51" applyAlignment="1">
      <alignment horizontal="center" vertical="center"/>
    </xf>
    <xf numFmtId="0" fontId="11" fillId="0" borderId="0" xfId="51">
      <alignment vertical="center"/>
    </xf>
    <xf numFmtId="0" fontId="12" fillId="0" borderId="0" xfId="51" applyFont="1" applyAlignment="1">
      <alignment horizontal="center" vertical="center"/>
    </xf>
    <xf numFmtId="0" fontId="13" fillId="0" borderId="0" xfId="51" applyFont="1" applyAlignment="1">
      <alignment horizontal="center" vertical="center"/>
    </xf>
    <xf numFmtId="0" fontId="14" fillId="0" borderId="0" xfId="51" applyFont="1" applyAlignment="1">
      <alignment horizontal="center" vertical="center"/>
    </xf>
    <xf numFmtId="0" fontId="11" fillId="0" borderId="11" xfId="51" applyBorder="1" applyAlignment="1">
      <alignment horizontal="center" vertical="center"/>
    </xf>
    <xf numFmtId="0" fontId="11" fillId="5" borderId="19" xfId="51" applyFill="1" applyBorder="1" applyAlignment="1">
      <alignment horizontal="center" vertical="center"/>
    </xf>
    <xf numFmtId="0" fontId="14" fillId="0" borderId="11" xfId="51" applyFont="1" applyBorder="1" applyAlignment="1">
      <alignment horizontal="center" vertical="center"/>
    </xf>
    <xf numFmtId="0" fontId="14" fillId="0" borderId="12" xfId="51" applyFont="1" applyBorder="1" applyAlignment="1">
      <alignment horizontal="center" vertical="center"/>
    </xf>
    <xf numFmtId="0" fontId="11" fillId="0" borderId="13" xfId="51" applyBorder="1" applyAlignment="1">
      <alignment horizontal="center" vertical="center"/>
    </xf>
    <xf numFmtId="0" fontId="11" fillId="5" borderId="3" xfId="51" applyFill="1" applyBorder="1" applyAlignment="1">
      <alignment horizontal="center" vertical="center"/>
    </xf>
    <xf numFmtId="0" fontId="11" fillId="0" borderId="10" xfId="51" applyBorder="1" applyAlignment="1">
      <alignment horizontal="center" vertical="center"/>
    </xf>
    <xf numFmtId="0" fontId="11" fillId="0" borderId="20" xfId="51" applyBorder="1" applyAlignment="1">
      <alignment horizontal="center" vertical="center"/>
    </xf>
    <xf numFmtId="0" fontId="11" fillId="5" borderId="21" xfId="51" applyFill="1" applyBorder="1" applyAlignment="1">
      <alignment horizontal="center" vertical="center"/>
    </xf>
    <xf numFmtId="0" fontId="11" fillId="0" borderId="22" xfId="51" applyBorder="1" applyAlignment="1">
      <alignment horizontal="center" vertical="center"/>
    </xf>
    <xf numFmtId="0" fontId="11" fillId="0" borderId="8" xfId="51" applyBorder="1" applyAlignment="1">
      <alignment horizontal="center" vertical="center"/>
    </xf>
    <xf numFmtId="0" fontId="11" fillId="0" borderId="9" xfId="51" applyBorder="1" applyAlignment="1">
      <alignment horizontal="center" vertical="center"/>
    </xf>
    <xf numFmtId="0" fontId="11" fillId="5" borderId="4" xfId="51" applyFill="1" applyBorder="1" applyAlignment="1">
      <alignment horizontal="center" vertical="center"/>
    </xf>
    <xf numFmtId="0" fontId="11" fillId="0" borderId="23" xfId="51" applyBorder="1" applyAlignment="1">
      <alignment horizontal="center" vertical="center"/>
    </xf>
    <xf numFmtId="0" fontId="15" fillId="0" borderId="0" xfId="51" applyFont="1" applyAlignment="1">
      <alignment horizontal="center" vertical="center"/>
    </xf>
    <xf numFmtId="0" fontId="14" fillId="0" borderId="15" xfId="51" applyFont="1" applyBorder="1" applyAlignment="1">
      <alignment horizontal="center" vertical="center"/>
    </xf>
    <xf numFmtId="0" fontId="11" fillId="0" borderId="17" xfId="51" applyBorder="1" applyAlignment="1">
      <alignment horizontal="center" vertical="center"/>
    </xf>
    <xf numFmtId="0" fontId="11" fillId="0" borderId="24" xfId="51" applyBorder="1" applyAlignment="1">
      <alignment horizontal="center" vertical="center"/>
    </xf>
    <xf numFmtId="0" fontId="11" fillId="0" borderId="21" xfId="51" applyBorder="1" applyAlignment="1">
      <alignment horizontal="center" vertical="center"/>
    </xf>
    <xf numFmtId="0" fontId="14" fillId="0" borderId="1" xfId="51" applyFont="1" applyBorder="1" applyAlignment="1">
      <alignment horizontal="center" vertical="center"/>
    </xf>
    <xf numFmtId="0" fontId="14" fillId="0" borderId="2" xfId="51" applyFont="1" applyBorder="1" applyAlignment="1">
      <alignment horizontal="center" vertical="center"/>
    </xf>
    <xf numFmtId="0" fontId="14" fillId="0" borderId="25" xfId="5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 shrinkToFit="1"/>
    </xf>
    <xf numFmtId="0" fontId="16" fillId="0" borderId="8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179" fontId="20" fillId="6" borderId="0" xfId="3" applyNumberFormat="1" applyFont="1" applyFill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5" fillId="0" borderId="5" xfId="3" applyFont="1" applyBorder="1" applyAlignment="1">
      <alignment horizontal="center" vertical="center"/>
    </xf>
    <xf numFmtId="0" fontId="20" fillId="0" borderId="0" xfId="3" applyFont="1" applyAlignment="1">
      <alignment horizontal="right" vertical="center"/>
    </xf>
    <xf numFmtId="0" fontId="25" fillId="0" borderId="5" xfId="3" applyFont="1" applyBorder="1" applyAlignment="1">
      <alignment vertical="center"/>
    </xf>
    <xf numFmtId="0" fontId="25" fillId="0" borderId="2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49" fontId="20" fillId="0" borderId="0" xfId="3" applyNumberFormat="1" applyFont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179" fontId="22" fillId="6" borderId="0" xfId="3" applyNumberFormat="1" applyFont="1" applyFill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179" fontId="25" fillId="6" borderId="0" xfId="3" applyNumberFormat="1" applyFont="1" applyFill="1" applyAlignment="1">
      <alignment horizontal="center" vertical="center"/>
    </xf>
    <xf numFmtId="58" fontId="25" fillId="0" borderId="0" xfId="3" applyNumberFormat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7" fillId="7" borderId="0" xfId="2" applyFont="1" applyFill="1" applyAlignment="1">
      <alignment horizontal="center" vertical="center" wrapText="1"/>
    </xf>
    <xf numFmtId="0" fontId="22" fillId="7" borderId="0" xfId="2" applyFont="1" applyFill="1" applyAlignment="1">
      <alignment horizontal="center" vertical="center"/>
    </xf>
    <xf numFmtId="0" fontId="25" fillId="7" borderId="10" xfId="2" applyFont="1" applyFill="1" applyBorder="1" applyAlignment="1">
      <alignment horizontal="center" vertical="center"/>
    </xf>
    <xf numFmtId="0" fontId="20" fillId="7" borderId="10" xfId="2" applyFont="1" applyFill="1" applyBorder="1" applyAlignment="1">
      <alignment horizontal="center" vertical="center"/>
    </xf>
    <xf numFmtId="0" fontId="20" fillId="7" borderId="3" xfId="2" applyFont="1" applyFill="1" applyBorder="1" applyAlignment="1">
      <alignment horizontal="center" vertical="center"/>
    </xf>
    <xf numFmtId="0" fontId="20" fillId="7" borderId="7" xfId="2" applyFont="1" applyFill="1" applyBorder="1" applyAlignment="1">
      <alignment horizontal="center" vertical="center"/>
    </xf>
    <xf numFmtId="0" fontId="20" fillId="7" borderId="0" xfId="2" applyFont="1" applyFill="1" applyAlignment="1">
      <alignment horizontal="center" vertical="center"/>
    </xf>
    <xf numFmtId="20" fontId="20" fillId="7" borderId="10" xfId="2" applyNumberFormat="1" applyFont="1" applyFill="1" applyBorder="1" applyAlignment="1">
      <alignment horizontal="center" vertical="center"/>
    </xf>
    <xf numFmtId="0" fontId="20" fillId="7" borderId="6" xfId="2" applyFont="1" applyFill="1" applyBorder="1" applyAlignment="1">
      <alignment horizontal="center" vertical="center"/>
    </xf>
    <xf numFmtId="0" fontId="20" fillId="7" borderId="2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8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49" fontId="11" fillId="0" borderId="0" xfId="51" applyNumberFormat="1" applyAlignment="1">
      <alignment horizontal="center" vertical="center"/>
    </xf>
    <xf numFmtId="0" fontId="11" fillId="0" borderId="0" xfId="51" applyAlignment="1">
      <alignment horizontal="left" vertical="center"/>
    </xf>
    <xf numFmtId="0" fontId="29" fillId="0" borderId="0" xfId="51" applyFont="1" applyAlignment="1">
      <alignment horizontal="center" vertical="center"/>
    </xf>
    <xf numFmtId="49" fontId="29" fillId="0" borderId="0" xfId="51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53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ADAD"/>
        </patternFill>
      </fill>
    </dxf>
  </dxfs>
  <tableStyles count="0" defaultTableStyle="TableStyleMedium2" defaultPivotStyle="PivotStyleLight16"/>
  <colors>
    <mruColors>
      <color rgb="00FF7D7D"/>
      <color rgb="00C0C0C0"/>
      <color rgb="00DCDCDC"/>
      <color rgb="00FFADAD"/>
      <color rgb="00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workbookViewId="0">
      <selection activeCell="J2" sqref="J2"/>
    </sheetView>
  </sheetViews>
  <sheetFormatPr defaultColWidth="8.66346153846154" defaultRowHeight="13.2" customHeight="1"/>
  <cols>
    <col min="1" max="1" width="9.55769230769231" style="52" customWidth="1"/>
    <col min="2" max="3" width="14.7788461538462" style="52" customWidth="1"/>
    <col min="4" max="4" width="19.5576923076923" style="52" customWidth="1"/>
    <col min="5" max="5" width="8.66346153846154" style="52"/>
    <col min="6" max="6" width="21.6634615384615" style="135" customWidth="1"/>
    <col min="7" max="7" width="30.3365384615385" style="136" customWidth="1"/>
    <col min="8" max="8" width="19.5576923076923" style="52" customWidth="1"/>
    <col min="9" max="9" width="19.4423076923077" style="52" customWidth="1"/>
    <col min="10" max="10" width="33.3365384615385" style="52" customWidth="1"/>
    <col min="11" max="11" width="10.1538461538462" style="52"/>
    <col min="12" max="13" width="13.2307692307692" style="52"/>
    <col min="14" max="14" width="8.66346153846154" style="52"/>
    <col min="15" max="15" width="3.36538461538462" style="52" customWidth="1"/>
    <col min="16" max="16384" width="8.66346153846154" style="52"/>
  </cols>
  <sheetData>
    <row r="1" customHeight="1" spans="1:10">
      <c r="A1" s="137" t="s">
        <v>0</v>
      </c>
      <c r="B1" s="137" t="s">
        <v>1</v>
      </c>
      <c r="C1" s="137" t="s">
        <v>2</v>
      </c>
      <c r="D1" s="137" t="s">
        <v>3</v>
      </c>
      <c r="E1" s="137" t="s">
        <v>4</v>
      </c>
      <c r="F1" s="138" t="s">
        <v>5</v>
      </c>
      <c r="G1" s="137" t="s">
        <v>6</v>
      </c>
      <c r="H1" s="137" t="s">
        <v>7</v>
      </c>
      <c r="I1" s="137" t="s">
        <v>8</v>
      </c>
      <c r="J1" s="137" t="s">
        <v>9</v>
      </c>
    </row>
    <row r="2" customHeight="1" spans="1:8">
      <c r="A2" s="52">
        <f>ROW()-1</f>
        <v>1</v>
      </c>
      <c r="B2" s="52" t="s">
        <v>10</v>
      </c>
      <c r="C2" s="52" t="s">
        <v>11</v>
      </c>
      <c r="D2" s="52" t="s">
        <v>12</v>
      </c>
      <c r="E2" s="52" t="s">
        <v>12</v>
      </c>
      <c r="F2" s="135" t="s">
        <v>13</v>
      </c>
      <c r="G2" s="136" t="s">
        <v>14</v>
      </c>
      <c r="H2" s="52">
        <v>12345678901</v>
      </c>
    </row>
    <row r="3" customHeight="1" spans="1:7">
      <c r="A3" s="52">
        <f t="shared" ref="A3:A52" si="0">ROW()-1</f>
        <v>2</v>
      </c>
      <c r="B3" s="52" t="s">
        <v>15</v>
      </c>
      <c r="C3" s="52" t="s">
        <v>11</v>
      </c>
      <c r="D3" s="52" t="s">
        <v>12</v>
      </c>
      <c r="E3" s="52" t="s">
        <v>12</v>
      </c>
      <c r="G3" s="136" t="s">
        <v>16</v>
      </c>
    </row>
    <row r="4" customHeight="1" spans="1:7">
      <c r="A4" s="52">
        <f t="shared" si="0"/>
        <v>3</v>
      </c>
      <c r="B4" s="52" t="s">
        <v>17</v>
      </c>
      <c r="C4" s="52" t="s">
        <v>11</v>
      </c>
      <c r="E4" s="52" t="s">
        <v>12</v>
      </c>
      <c r="G4" s="136" t="s">
        <v>18</v>
      </c>
    </row>
    <row r="5" customHeight="1" spans="1:13">
      <c r="A5" s="52">
        <f t="shared" si="0"/>
        <v>4</v>
      </c>
      <c r="B5" s="52" t="s">
        <v>19</v>
      </c>
      <c r="C5" s="52" t="s">
        <v>11</v>
      </c>
      <c r="D5" s="52" t="s">
        <v>12</v>
      </c>
      <c r="E5" s="52" t="s">
        <v>12</v>
      </c>
      <c r="G5" s="136" t="s">
        <v>20</v>
      </c>
      <c r="K5"/>
      <c r="L5"/>
      <c r="M5"/>
    </row>
    <row r="6" customHeight="1" spans="1:13">
      <c r="A6" s="52">
        <f t="shared" si="0"/>
        <v>5</v>
      </c>
      <c r="B6" s="52" t="s">
        <v>21</v>
      </c>
      <c r="C6" s="52" t="s">
        <v>11</v>
      </c>
      <c r="D6" s="52" t="s">
        <v>12</v>
      </c>
      <c r="G6" s="136" t="s">
        <v>18</v>
      </c>
      <c r="K6" s="139"/>
      <c r="L6"/>
      <c r="M6"/>
    </row>
    <row r="7" customHeight="1" spans="1:13">
      <c r="A7" s="52">
        <f t="shared" si="0"/>
        <v>6</v>
      </c>
      <c r="B7" s="52" t="s">
        <v>22</v>
      </c>
      <c r="C7" s="52" t="s">
        <v>23</v>
      </c>
      <c r="D7" s="52" t="s">
        <v>12</v>
      </c>
      <c r="G7" s="136" t="s">
        <v>24</v>
      </c>
      <c r="K7" s="139"/>
      <c r="L7"/>
      <c r="M7"/>
    </row>
    <row r="8" customHeight="1" spans="1:13">
      <c r="A8" s="52">
        <f t="shared" si="0"/>
        <v>7</v>
      </c>
      <c r="B8" s="52" t="s">
        <v>25</v>
      </c>
      <c r="C8" s="52" t="s">
        <v>11</v>
      </c>
      <c r="E8" s="52" t="s">
        <v>12</v>
      </c>
      <c r="G8" s="136" t="s">
        <v>20</v>
      </c>
      <c r="K8" s="139"/>
      <c r="L8"/>
      <c r="M8"/>
    </row>
    <row r="9" customHeight="1" spans="1:13">
      <c r="A9" s="52">
        <f t="shared" si="0"/>
        <v>8</v>
      </c>
      <c r="B9" s="52" t="s">
        <v>26</v>
      </c>
      <c r="C9" s="52" t="s">
        <v>23</v>
      </c>
      <c r="E9" s="52" t="s">
        <v>12</v>
      </c>
      <c r="G9" s="136" t="s">
        <v>27</v>
      </c>
      <c r="K9"/>
      <c r="L9"/>
      <c r="M9"/>
    </row>
    <row r="10" customHeight="1" spans="1:13">
      <c r="A10" s="52">
        <f t="shared" si="0"/>
        <v>9</v>
      </c>
      <c r="B10" s="52" t="s">
        <v>28</v>
      </c>
      <c r="C10" s="52" t="s">
        <v>11</v>
      </c>
      <c r="D10" s="52" t="s">
        <v>12</v>
      </c>
      <c r="G10" s="136" t="s">
        <v>29</v>
      </c>
      <c r="K10"/>
      <c r="L10"/>
      <c r="M10"/>
    </row>
    <row r="11" customHeight="1" spans="1:13">
      <c r="A11" s="52">
        <f t="shared" si="0"/>
        <v>10</v>
      </c>
      <c r="B11" s="52" t="s">
        <v>30</v>
      </c>
      <c r="C11" s="52" t="s">
        <v>23</v>
      </c>
      <c r="D11" s="52" t="s">
        <v>12</v>
      </c>
      <c r="E11" s="52" t="s">
        <v>12</v>
      </c>
      <c r="G11" s="136" t="s">
        <v>20</v>
      </c>
      <c r="K11"/>
      <c r="L11"/>
      <c r="M11"/>
    </row>
    <row r="12" customHeight="1" spans="1:13">
      <c r="A12" s="52">
        <f t="shared" si="0"/>
        <v>11</v>
      </c>
      <c r="B12" s="52" t="s">
        <v>31</v>
      </c>
      <c r="C12" s="52" t="s">
        <v>23</v>
      </c>
      <c r="D12" s="52" t="s">
        <v>12</v>
      </c>
      <c r="E12" s="52" t="s">
        <v>12</v>
      </c>
      <c r="G12" s="136" t="s">
        <v>29</v>
      </c>
      <c r="K12"/>
      <c r="L12"/>
      <c r="M12"/>
    </row>
    <row r="13" customHeight="1" spans="1:13">
      <c r="A13" s="52">
        <f t="shared" si="0"/>
        <v>12</v>
      </c>
      <c r="B13" s="52" t="s">
        <v>32</v>
      </c>
      <c r="C13" s="52" t="s">
        <v>23</v>
      </c>
      <c r="D13" s="52" t="s">
        <v>12</v>
      </c>
      <c r="E13" s="52" t="s">
        <v>12</v>
      </c>
      <c r="G13" s="136" t="s">
        <v>24</v>
      </c>
      <c r="K13"/>
      <c r="L13"/>
      <c r="M13"/>
    </row>
    <row r="14" customHeight="1" spans="1:13">
      <c r="A14" s="52">
        <f t="shared" si="0"/>
        <v>13</v>
      </c>
      <c r="B14" s="52" t="s">
        <v>33</v>
      </c>
      <c r="C14" s="52" t="s">
        <v>23</v>
      </c>
      <c r="G14" s="136" t="s">
        <v>34</v>
      </c>
      <c r="K14"/>
      <c r="L14"/>
      <c r="M14"/>
    </row>
    <row r="15" customHeight="1" spans="1:13">
      <c r="A15" s="52">
        <f t="shared" si="0"/>
        <v>14</v>
      </c>
      <c r="B15" s="52" t="s">
        <v>35</v>
      </c>
      <c r="C15" s="52" t="s">
        <v>11</v>
      </c>
      <c r="D15" s="52" t="s">
        <v>12</v>
      </c>
      <c r="E15" s="52" t="s">
        <v>12</v>
      </c>
      <c r="G15" s="136" t="s">
        <v>18</v>
      </c>
      <c r="K15"/>
      <c r="L15"/>
      <c r="M15"/>
    </row>
    <row r="16" customHeight="1" spans="1:13">
      <c r="A16" s="52">
        <f t="shared" si="0"/>
        <v>15</v>
      </c>
      <c r="B16" s="52" t="s">
        <v>36</v>
      </c>
      <c r="C16" s="52" t="s">
        <v>23</v>
      </c>
      <c r="D16" s="52" t="s">
        <v>12</v>
      </c>
      <c r="E16" s="52" t="s">
        <v>12</v>
      </c>
      <c r="G16" s="136" t="s">
        <v>37</v>
      </c>
      <c r="K16"/>
      <c r="L16"/>
      <c r="M16"/>
    </row>
    <row r="17" customHeight="1" spans="1:13">
      <c r="A17" s="52">
        <f t="shared" si="0"/>
        <v>16</v>
      </c>
      <c r="B17" s="52" t="s">
        <v>38</v>
      </c>
      <c r="C17" s="52" t="s">
        <v>11</v>
      </c>
      <c r="E17" s="52" t="s">
        <v>12</v>
      </c>
      <c r="G17" s="136" t="s">
        <v>16</v>
      </c>
      <c r="K17"/>
      <c r="L17"/>
      <c r="M17"/>
    </row>
    <row r="18" customHeight="1" spans="1:13">
      <c r="A18" s="52">
        <f t="shared" si="0"/>
        <v>17</v>
      </c>
      <c r="B18" s="52" t="s">
        <v>39</v>
      </c>
      <c r="C18" s="52" t="s">
        <v>11</v>
      </c>
      <c r="E18" s="52" t="s">
        <v>12</v>
      </c>
      <c r="G18" s="136" t="s">
        <v>18</v>
      </c>
      <c r="K18"/>
      <c r="L18"/>
      <c r="M18"/>
    </row>
    <row r="19" customHeight="1" spans="1:13">
      <c r="A19" s="52">
        <f t="shared" si="0"/>
        <v>18</v>
      </c>
      <c r="B19" s="52" t="s">
        <v>40</v>
      </c>
      <c r="C19" s="52" t="s">
        <v>11</v>
      </c>
      <c r="E19" s="52" t="s">
        <v>12</v>
      </c>
      <c r="G19" s="136" t="s">
        <v>20</v>
      </c>
      <c r="K19"/>
      <c r="L19"/>
      <c r="M19"/>
    </row>
    <row r="20" customHeight="1" spans="1:13">
      <c r="A20" s="52">
        <f t="shared" si="0"/>
        <v>19</v>
      </c>
      <c r="B20" s="52" t="s">
        <v>41</v>
      </c>
      <c r="C20" s="52" t="s">
        <v>23</v>
      </c>
      <c r="E20" s="52" t="s">
        <v>12</v>
      </c>
      <c r="G20" s="136" t="s">
        <v>18</v>
      </c>
      <c r="K20"/>
      <c r="L20"/>
      <c r="M20"/>
    </row>
    <row r="21" customHeight="1" spans="1:13">
      <c r="A21" s="52">
        <f t="shared" si="0"/>
        <v>20</v>
      </c>
      <c r="B21" s="52" t="s">
        <v>42</v>
      </c>
      <c r="C21" s="52" t="s">
        <v>11</v>
      </c>
      <c r="D21" s="52" t="s">
        <v>12</v>
      </c>
      <c r="G21" s="136" t="s">
        <v>24</v>
      </c>
      <c r="K21"/>
      <c r="L21"/>
      <c r="M21"/>
    </row>
    <row r="22" customHeight="1" spans="1:13">
      <c r="A22" s="52">
        <f t="shared" si="0"/>
        <v>21</v>
      </c>
      <c r="B22" s="52" t="s">
        <v>43</v>
      </c>
      <c r="C22" s="52" t="s">
        <v>23</v>
      </c>
      <c r="D22" s="52" t="s">
        <v>12</v>
      </c>
      <c r="G22" s="136" t="s">
        <v>20</v>
      </c>
      <c r="K22"/>
      <c r="L22"/>
      <c r="M22"/>
    </row>
    <row r="23" customHeight="1" spans="1:7">
      <c r="A23" s="52">
        <f t="shared" si="0"/>
        <v>22</v>
      </c>
      <c r="B23" s="52" t="s">
        <v>44</v>
      </c>
      <c r="C23" s="52" t="s">
        <v>11</v>
      </c>
      <c r="D23" s="52" t="s">
        <v>12</v>
      </c>
      <c r="G23" s="136" t="s">
        <v>18</v>
      </c>
    </row>
    <row r="24" customHeight="1" spans="1:7">
      <c r="A24" s="52">
        <f t="shared" si="0"/>
        <v>23</v>
      </c>
      <c r="B24" s="52" t="s">
        <v>45</v>
      </c>
      <c r="C24" s="52" t="s">
        <v>23</v>
      </c>
      <c r="D24" s="52" t="s">
        <v>12</v>
      </c>
      <c r="G24" s="136" t="s">
        <v>24</v>
      </c>
    </row>
    <row r="25" customHeight="1" spans="1:7">
      <c r="A25" s="52">
        <f t="shared" si="0"/>
        <v>24</v>
      </c>
      <c r="B25" s="52" t="s">
        <v>46</v>
      </c>
      <c r="C25" s="52" t="s">
        <v>11</v>
      </c>
      <c r="D25" s="52" t="s">
        <v>12</v>
      </c>
      <c r="G25" s="136" t="s">
        <v>27</v>
      </c>
    </row>
    <row r="26" customHeight="1" spans="1:7">
      <c r="A26" s="52">
        <f t="shared" si="0"/>
        <v>25</v>
      </c>
      <c r="B26" s="52" t="s">
        <v>47</v>
      </c>
      <c r="C26" s="52" t="s">
        <v>11</v>
      </c>
      <c r="E26" s="52" t="s">
        <v>12</v>
      </c>
      <c r="G26" s="136" t="s">
        <v>34</v>
      </c>
    </row>
    <row r="27" customHeight="1" spans="1:7">
      <c r="A27" s="52">
        <f t="shared" si="0"/>
        <v>26</v>
      </c>
      <c r="B27" s="52" t="s">
        <v>48</v>
      </c>
      <c r="C27" s="52" t="s">
        <v>11</v>
      </c>
      <c r="E27" s="52" t="s">
        <v>12</v>
      </c>
      <c r="G27" s="136" t="s">
        <v>34</v>
      </c>
    </row>
    <row r="28" customHeight="1" spans="1:7">
      <c r="A28" s="52">
        <f t="shared" si="0"/>
        <v>27</v>
      </c>
      <c r="B28" s="52" t="s">
        <v>49</v>
      </c>
      <c r="C28" s="52" t="s">
        <v>23</v>
      </c>
      <c r="D28" s="52" t="s">
        <v>12</v>
      </c>
      <c r="E28" s="52" t="s">
        <v>12</v>
      </c>
      <c r="G28" s="136" t="s">
        <v>34</v>
      </c>
    </row>
    <row r="29" customHeight="1" spans="1:7">
      <c r="A29" s="52">
        <f t="shared" si="0"/>
        <v>28</v>
      </c>
      <c r="B29" s="52" t="s">
        <v>50</v>
      </c>
      <c r="C29" s="52" t="s">
        <v>11</v>
      </c>
      <c r="D29" s="52" t="s">
        <v>12</v>
      </c>
      <c r="G29" s="136" t="s">
        <v>37</v>
      </c>
    </row>
    <row r="30" customHeight="1" spans="1:7">
      <c r="A30" s="52">
        <f t="shared" si="0"/>
        <v>29</v>
      </c>
      <c r="B30" s="52" t="s">
        <v>51</v>
      </c>
      <c r="C30" s="52" t="s">
        <v>11</v>
      </c>
      <c r="D30" s="52" t="s">
        <v>12</v>
      </c>
      <c r="G30" s="136" t="s">
        <v>24</v>
      </c>
    </row>
    <row r="31" customHeight="1" spans="1:7">
      <c r="A31" s="52">
        <f t="shared" si="0"/>
        <v>30</v>
      </c>
      <c r="B31" s="52" t="s">
        <v>52</v>
      </c>
      <c r="C31" s="52" t="s">
        <v>11</v>
      </c>
      <c r="D31" s="52" t="s">
        <v>12</v>
      </c>
      <c r="G31" s="136" t="s">
        <v>18</v>
      </c>
    </row>
    <row r="32" customHeight="1" spans="1:7">
      <c r="A32" s="52">
        <f t="shared" si="0"/>
        <v>31</v>
      </c>
      <c r="B32" s="52" t="s">
        <v>53</v>
      </c>
      <c r="C32" s="52" t="s">
        <v>11</v>
      </c>
      <c r="E32" s="52" t="s">
        <v>12</v>
      </c>
      <c r="G32" s="136" t="s">
        <v>16</v>
      </c>
    </row>
    <row r="33" customHeight="1" spans="1:7">
      <c r="A33" s="52">
        <f t="shared" si="0"/>
        <v>32</v>
      </c>
      <c r="B33" s="52" t="s">
        <v>54</v>
      </c>
      <c r="C33" s="52" t="s">
        <v>11</v>
      </c>
      <c r="D33" s="52" t="s">
        <v>12</v>
      </c>
      <c r="E33" s="52" t="s">
        <v>12</v>
      </c>
      <c r="G33" s="136" t="s">
        <v>18</v>
      </c>
    </row>
    <row r="34" customHeight="1" spans="1:7">
      <c r="A34" s="52">
        <f t="shared" si="0"/>
        <v>33</v>
      </c>
      <c r="B34" s="52" t="s">
        <v>55</v>
      </c>
      <c r="C34" s="52" t="s">
        <v>11</v>
      </c>
      <c r="D34" s="52" t="s">
        <v>12</v>
      </c>
      <c r="E34" s="52" t="s">
        <v>12</v>
      </c>
      <c r="G34" s="136" t="s">
        <v>24</v>
      </c>
    </row>
    <row r="35" customHeight="1" spans="1:7">
      <c r="A35" s="52">
        <f t="shared" si="0"/>
        <v>34</v>
      </c>
      <c r="B35" s="52" t="s">
        <v>56</v>
      </c>
      <c r="C35" s="52" t="s">
        <v>23</v>
      </c>
      <c r="G35" s="136" t="s">
        <v>20</v>
      </c>
    </row>
    <row r="36" customHeight="1" spans="1:7">
      <c r="A36" s="52">
        <f t="shared" si="0"/>
        <v>35</v>
      </c>
      <c r="B36" s="52" t="s">
        <v>57</v>
      </c>
      <c r="C36" s="52" t="s">
        <v>11</v>
      </c>
      <c r="D36" s="52" t="s">
        <v>12</v>
      </c>
      <c r="E36" s="52" t="s">
        <v>12</v>
      </c>
      <c r="G36" s="136" t="s">
        <v>18</v>
      </c>
    </row>
    <row r="37" customHeight="1" spans="1:7">
      <c r="A37" s="52">
        <f t="shared" si="0"/>
        <v>36</v>
      </c>
      <c r="B37" s="52" t="s">
        <v>58</v>
      </c>
      <c r="C37" s="52" t="s">
        <v>11</v>
      </c>
      <c r="E37" s="52" t="s">
        <v>12</v>
      </c>
      <c r="G37" s="136" t="s">
        <v>24</v>
      </c>
    </row>
    <row r="38" customHeight="1" spans="1:7">
      <c r="A38" s="52">
        <f t="shared" si="0"/>
        <v>37</v>
      </c>
      <c r="B38" s="52" t="s">
        <v>59</v>
      </c>
      <c r="C38" s="52" t="s">
        <v>23</v>
      </c>
      <c r="D38" s="52" t="s">
        <v>12</v>
      </c>
      <c r="E38" s="52" t="s">
        <v>12</v>
      </c>
      <c r="G38" s="136" t="s">
        <v>27</v>
      </c>
    </row>
    <row r="39" customHeight="1" spans="1:7">
      <c r="A39" s="52">
        <f t="shared" si="0"/>
        <v>38</v>
      </c>
      <c r="B39" s="52" t="s">
        <v>60</v>
      </c>
      <c r="C39" s="52" t="s">
        <v>23</v>
      </c>
      <c r="D39" s="52" t="s">
        <v>12</v>
      </c>
      <c r="G39" s="136" t="s">
        <v>34</v>
      </c>
    </row>
    <row r="40" customHeight="1" spans="1:7">
      <c r="A40" s="52">
        <f t="shared" si="0"/>
        <v>39</v>
      </c>
      <c r="B40" s="52" t="s">
        <v>61</v>
      </c>
      <c r="C40" s="52" t="s">
        <v>23</v>
      </c>
      <c r="D40" s="52" t="s">
        <v>12</v>
      </c>
      <c r="G40" s="136" t="s">
        <v>34</v>
      </c>
    </row>
    <row r="41" customHeight="1" spans="1:7">
      <c r="A41" s="52">
        <f t="shared" si="0"/>
        <v>40</v>
      </c>
      <c r="B41" s="52" t="s">
        <v>62</v>
      </c>
      <c r="C41" s="52" t="s">
        <v>11</v>
      </c>
      <c r="E41" s="52" t="s">
        <v>12</v>
      </c>
      <c r="G41" s="136" t="s">
        <v>34</v>
      </c>
    </row>
    <row r="42" customHeight="1" spans="1:7">
      <c r="A42" s="52">
        <f t="shared" si="0"/>
        <v>41</v>
      </c>
      <c r="B42" s="52" t="s">
        <v>63</v>
      </c>
      <c r="C42" s="52" t="s">
        <v>11</v>
      </c>
      <c r="D42" s="52" t="s">
        <v>12</v>
      </c>
      <c r="E42" s="52" t="s">
        <v>12</v>
      </c>
      <c r="G42" s="136" t="s">
        <v>37</v>
      </c>
    </row>
    <row r="43" customHeight="1" spans="1:7">
      <c r="A43" s="52">
        <f t="shared" si="0"/>
        <v>42</v>
      </c>
      <c r="B43" s="52" t="s">
        <v>64</v>
      </c>
      <c r="C43" s="52" t="s">
        <v>11</v>
      </c>
      <c r="D43" s="52" t="s">
        <v>12</v>
      </c>
      <c r="E43" s="52" t="s">
        <v>12</v>
      </c>
      <c r="G43" s="136" t="s">
        <v>34</v>
      </c>
    </row>
    <row r="44" customHeight="1" spans="1:7">
      <c r="A44" s="52">
        <f t="shared" si="0"/>
        <v>43</v>
      </c>
      <c r="B44" s="52" t="s">
        <v>65</v>
      </c>
      <c r="C44" s="52" t="s">
        <v>11</v>
      </c>
      <c r="E44" s="52" t="s">
        <v>12</v>
      </c>
      <c r="G44" s="136" t="s">
        <v>34</v>
      </c>
    </row>
    <row r="45" customHeight="1" spans="1:7">
      <c r="A45" s="52">
        <f t="shared" si="0"/>
        <v>44</v>
      </c>
      <c r="B45" s="52" t="s">
        <v>66</v>
      </c>
      <c r="C45" s="52" t="s">
        <v>11</v>
      </c>
      <c r="D45" s="52" t="s">
        <v>12</v>
      </c>
      <c r="G45" s="136" t="s">
        <v>37</v>
      </c>
    </row>
    <row r="46" customHeight="1" spans="1:7">
      <c r="A46" s="52">
        <f t="shared" si="0"/>
        <v>45</v>
      </c>
      <c r="B46" s="52" t="s">
        <v>67</v>
      </c>
      <c r="C46" s="52" t="s">
        <v>23</v>
      </c>
      <c r="E46" s="52" t="s">
        <v>12</v>
      </c>
      <c r="G46" s="136" t="s">
        <v>24</v>
      </c>
    </row>
    <row r="47" customHeight="1" spans="1:7">
      <c r="A47" s="52">
        <f t="shared" si="0"/>
        <v>46</v>
      </c>
      <c r="B47" s="52" t="s">
        <v>68</v>
      </c>
      <c r="C47" s="52" t="s">
        <v>11</v>
      </c>
      <c r="E47" s="52" t="s">
        <v>12</v>
      </c>
      <c r="G47" s="136" t="s">
        <v>18</v>
      </c>
    </row>
    <row r="48" customHeight="1" spans="1:7">
      <c r="A48" s="52">
        <f t="shared" si="0"/>
        <v>47</v>
      </c>
      <c r="B48" s="52" t="s">
        <v>69</v>
      </c>
      <c r="C48" s="52" t="s">
        <v>11</v>
      </c>
      <c r="E48" s="52" t="s">
        <v>12</v>
      </c>
      <c r="G48" s="136" t="s">
        <v>16</v>
      </c>
    </row>
    <row r="49" customHeight="1" spans="1:7">
      <c r="A49" s="52">
        <f t="shared" si="0"/>
        <v>48</v>
      </c>
      <c r="B49" s="52" t="s">
        <v>70</v>
      </c>
      <c r="C49" s="52" t="s">
        <v>11</v>
      </c>
      <c r="D49" s="52" t="s">
        <v>12</v>
      </c>
      <c r="E49" s="52" t="s">
        <v>12</v>
      </c>
      <c r="G49" s="136" t="s">
        <v>18</v>
      </c>
    </row>
    <row r="50" customHeight="1" spans="1:7">
      <c r="A50" s="52">
        <f t="shared" si="0"/>
        <v>49</v>
      </c>
      <c r="B50" s="52" t="s">
        <v>71</v>
      </c>
      <c r="C50" s="52" t="s">
        <v>11</v>
      </c>
      <c r="D50" s="52" t="s">
        <v>12</v>
      </c>
      <c r="G50" s="136" t="s">
        <v>24</v>
      </c>
    </row>
    <row r="51" customHeight="1" spans="1:7">
      <c r="A51" s="52">
        <f t="shared" si="0"/>
        <v>50</v>
      </c>
      <c r="B51" s="52" t="s">
        <v>72</v>
      </c>
      <c r="C51" s="52" t="s">
        <v>11</v>
      </c>
      <c r="D51" s="52" t="s">
        <v>12</v>
      </c>
      <c r="G51" s="136" t="s">
        <v>20</v>
      </c>
    </row>
    <row r="52" customHeight="1" spans="1:7">
      <c r="A52" s="52">
        <f t="shared" si="0"/>
        <v>51</v>
      </c>
      <c r="B52" s="52" t="s">
        <v>73</v>
      </c>
      <c r="C52" s="52" t="s">
        <v>11</v>
      </c>
      <c r="E52" s="52" t="s">
        <v>12</v>
      </c>
      <c r="G52" s="136" t="s">
        <v>18</v>
      </c>
    </row>
  </sheetData>
  <autoFilter ref="A1:G52">
    <extLst/>
  </autoFilter>
  <sortState ref="C2:D52">
    <sortCondition ref="D2:D52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Ruler="0" topLeftCell="A2" workbookViewId="0">
      <selection activeCell="O21" sqref="O21"/>
    </sheetView>
  </sheetViews>
  <sheetFormatPr defaultColWidth="8.88461538461539" defaultRowHeight="16.8" outlineLevelCol="6"/>
  <cols>
    <col min="1" max="1" width="7.10576923076923" style="1" customWidth="1"/>
    <col min="2" max="2" width="14.1057692307692" style="1" customWidth="1"/>
    <col min="3" max="3" width="15.3365384615385" style="1" customWidth="1"/>
    <col min="4" max="4" width="15.4423076923077" style="1" customWidth="1"/>
    <col min="5" max="5" width="17.625" style="1" customWidth="1"/>
    <col min="6" max="6" width="15.4423076923077" style="1" customWidth="1"/>
    <col min="7" max="7" width="11.6634615384615" style="1" customWidth="1"/>
    <col min="8" max="16384" width="8.88461538461539" style="1"/>
  </cols>
  <sheetData>
    <row r="1" ht="30" customHeight="1"/>
    <row r="2" ht="45.6" customHeight="1" spans="1:7">
      <c r="A2" s="2" t="s">
        <v>195</v>
      </c>
      <c r="B2" s="2"/>
      <c r="C2" s="2"/>
      <c r="D2" s="2"/>
      <c r="E2" s="2"/>
      <c r="F2" s="2"/>
      <c r="G2" s="2"/>
    </row>
    <row r="3" ht="28.8" customHeight="1" spans="1:7">
      <c r="A3" s="4" t="s">
        <v>196</v>
      </c>
      <c r="B3" s="4"/>
      <c r="C3" s="4"/>
      <c r="D3" s="4"/>
      <c r="E3" s="4"/>
      <c r="F3" s="4"/>
      <c r="G3" s="4"/>
    </row>
    <row r="4" ht="27" customHeight="1" spans="2:6">
      <c r="B4" s="1" t="s">
        <v>197</v>
      </c>
      <c r="E4" s="20" t="s">
        <v>88</v>
      </c>
      <c r="F4" s="21"/>
    </row>
    <row r="5" ht="27" customHeight="1" spans="2:6">
      <c r="B5" s="1" t="s">
        <v>198</v>
      </c>
      <c r="E5" s="22" t="s">
        <v>199</v>
      </c>
      <c r="F5" s="23"/>
    </row>
    <row r="6" ht="14.4" customHeight="1"/>
    <row r="7" ht="27" customHeight="1" spans="1:7">
      <c r="A7" s="17" t="s">
        <v>177</v>
      </c>
      <c r="B7" s="18" t="s">
        <v>1</v>
      </c>
      <c r="C7" s="18" t="s">
        <v>6</v>
      </c>
      <c r="D7" s="18" t="s">
        <v>200</v>
      </c>
      <c r="E7" s="18" t="s">
        <v>201</v>
      </c>
      <c r="F7" s="18" t="s">
        <v>202</v>
      </c>
      <c r="G7" s="24" t="s">
        <v>194</v>
      </c>
    </row>
    <row r="8" ht="23.4" customHeight="1" spans="1:7">
      <c r="A8" s="1">
        <v>1</v>
      </c>
      <c r="B8" s="1" t="s">
        <v>116</v>
      </c>
      <c r="C8" s="1" t="s">
        <v>24</v>
      </c>
      <c r="D8" s="19">
        <v>58.3333333333333</v>
      </c>
      <c r="E8" s="19">
        <v>36.1666666666667</v>
      </c>
      <c r="F8" s="19">
        <v>0</v>
      </c>
      <c r="G8" s="19">
        <v>58.3333333333333</v>
      </c>
    </row>
    <row r="9" ht="23.4" customHeight="1" spans="1:7">
      <c r="A9" s="1">
        <v>2</v>
      </c>
      <c r="B9" s="1" t="s">
        <v>117</v>
      </c>
      <c r="C9" s="1" t="s">
        <v>34</v>
      </c>
      <c r="D9" s="19">
        <v>35</v>
      </c>
      <c r="E9" s="19">
        <v>45.8333333333333</v>
      </c>
      <c r="F9" s="19">
        <v>43</v>
      </c>
      <c r="G9" s="19">
        <v>45.8333333333333</v>
      </c>
    </row>
    <row r="10" ht="23.4" customHeight="1" spans="1:7">
      <c r="A10" s="1">
        <v>3</v>
      </c>
      <c r="B10" s="1" t="s">
        <v>119</v>
      </c>
      <c r="C10" s="1" t="s">
        <v>18</v>
      </c>
      <c r="D10" s="19">
        <v>38</v>
      </c>
      <c r="E10" s="19">
        <v>14.5</v>
      </c>
      <c r="F10" s="19">
        <v>16.0666666666667</v>
      </c>
      <c r="G10" s="19">
        <v>38</v>
      </c>
    </row>
    <row r="11" ht="23.4" customHeight="1" spans="1:7">
      <c r="A11" s="1">
        <v>4</v>
      </c>
      <c r="B11" s="1" t="s">
        <v>120</v>
      </c>
      <c r="C11" s="1" t="s">
        <v>24</v>
      </c>
      <c r="D11" s="19">
        <v>11.8666666666667</v>
      </c>
      <c r="E11" s="19">
        <v>25.5333333333333</v>
      </c>
      <c r="F11" s="19">
        <v>24.8666666666667</v>
      </c>
      <c r="G11" s="19">
        <v>25.5333333333333</v>
      </c>
    </row>
    <row r="12" ht="23.4" customHeight="1" spans="1:7">
      <c r="A12" s="1">
        <v>5</v>
      </c>
      <c r="B12" s="1" t="s">
        <v>121</v>
      </c>
      <c r="C12" s="1" t="s">
        <v>20</v>
      </c>
      <c r="D12" s="19">
        <v>10</v>
      </c>
      <c r="E12" s="19">
        <v>22.4333333333333</v>
      </c>
      <c r="F12" s="19">
        <v>0.166666666666667</v>
      </c>
      <c r="G12" s="19">
        <v>22.4333333333333</v>
      </c>
    </row>
    <row r="13" ht="23.4" customHeight="1" spans="1:7">
      <c r="A13" s="1">
        <v>6</v>
      </c>
      <c r="B13" s="1" t="s">
        <v>122</v>
      </c>
      <c r="C13" s="1" t="s">
        <v>37</v>
      </c>
      <c r="D13" s="19">
        <v>21</v>
      </c>
      <c r="E13" s="19">
        <v>16.4333333333333</v>
      </c>
      <c r="F13" s="19">
        <v>13.7666666666667</v>
      </c>
      <c r="G13" s="19">
        <v>21</v>
      </c>
    </row>
    <row r="14" ht="23.4" customHeight="1" spans="1:7">
      <c r="A14" s="1">
        <v>7</v>
      </c>
      <c r="B14" s="1" t="s">
        <v>123</v>
      </c>
      <c r="C14" s="1" t="s">
        <v>37</v>
      </c>
      <c r="D14" s="19">
        <v>13.5666666666667</v>
      </c>
      <c r="E14" s="19">
        <v>16.1</v>
      </c>
      <c r="F14" s="19">
        <v>10.6</v>
      </c>
      <c r="G14" s="19">
        <v>16.1</v>
      </c>
    </row>
    <row r="15" ht="23.4" customHeight="1" spans="1:7">
      <c r="A15" s="1">
        <v>8</v>
      </c>
      <c r="B15" s="1" t="s">
        <v>124</v>
      </c>
      <c r="C15" s="1" t="s">
        <v>16</v>
      </c>
      <c r="D15" s="19">
        <v>15.9666666666667</v>
      </c>
      <c r="E15" s="19">
        <v>6.43333333333333</v>
      </c>
      <c r="F15" s="19">
        <v>8.66666666666667</v>
      </c>
      <c r="G15" s="19">
        <v>15.9666666666667</v>
      </c>
    </row>
    <row r="16" ht="23.4" customHeight="1" spans="1:7">
      <c r="A16" s="1">
        <v>9</v>
      </c>
      <c r="B16" s="1" t="s">
        <v>126</v>
      </c>
      <c r="C16" s="1" t="s">
        <v>18</v>
      </c>
      <c r="D16" s="19">
        <v>15.5666666666667</v>
      </c>
      <c r="E16" s="19">
        <v>4.16666666666667</v>
      </c>
      <c r="F16" s="19">
        <v>4.86666666666667</v>
      </c>
      <c r="G16" s="19">
        <v>15.5666666666667</v>
      </c>
    </row>
    <row r="17" ht="23.4" customHeight="1" spans="1:7">
      <c r="A17" s="1">
        <v>10</v>
      </c>
      <c r="B17" s="1" t="s">
        <v>127</v>
      </c>
      <c r="C17" s="1" t="s">
        <v>20</v>
      </c>
      <c r="D17" s="19">
        <v>8</v>
      </c>
      <c r="E17" s="19">
        <v>4</v>
      </c>
      <c r="F17" s="19">
        <v>13</v>
      </c>
      <c r="G17" s="19">
        <v>13</v>
      </c>
    </row>
    <row r="18" ht="23.4" customHeight="1" spans="1:7">
      <c r="A18" s="1">
        <v>11</v>
      </c>
      <c r="B18" s="1" t="s">
        <v>128</v>
      </c>
      <c r="C18" s="1" t="s">
        <v>18</v>
      </c>
      <c r="D18" s="19">
        <v>3.16666666666667</v>
      </c>
      <c r="E18" s="19">
        <v>3.2</v>
      </c>
      <c r="F18" s="19">
        <v>3.06666666666667</v>
      </c>
      <c r="G18" s="19">
        <v>3.2</v>
      </c>
    </row>
    <row r="19" ht="23.4" customHeight="1" spans="1:7">
      <c r="A19" s="1">
        <v>12</v>
      </c>
      <c r="B19" s="1" t="s">
        <v>129</v>
      </c>
      <c r="C19" s="1" t="s">
        <v>24</v>
      </c>
      <c r="D19" s="19">
        <v>0</v>
      </c>
      <c r="E19" s="19">
        <v>1.16666666666667</v>
      </c>
      <c r="F19" s="19">
        <v>1.83333333333333</v>
      </c>
      <c r="G19" s="19">
        <v>1.83333333333333</v>
      </c>
    </row>
    <row r="20" ht="23.4" customHeight="1" spans="2:7">
      <c r="B20" s="1" t="s">
        <v>130</v>
      </c>
      <c r="C20" s="1" t="s">
        <v>27</v>
      </c>
      <c r="D20" s="19"/>
      <c r="E20" s="19"/>
      <c r="F20" s="19"/>
      <c r="G20" s="19" t="s">
        <v>203</v>
      </c>
    </row>
    <row r="21" ht="23.4" customHeight="1" spans="2:7">
      <c r="B21" s="1" t="s">
        <v>131</v>
      </c>
      <c r="C21" s="1" t="s">
        <v>34</v>
      </c>
      <c r="D21" s="19"/>
      <c r="E21" s="19"/>
      <c r="F21" s="19"/>
      <c r="G21" s="19" t="s">
        <v>203</v>
      </c>
    </row>
    <row r="22" ht="23.4" customHeight="1" spans="4:7">
      <c r="D22" s="19"/>
      <c r="E22" s="19"/>
      <c r="F22" s="19"/>
      <c r="G22" s="19"/>
    </row>
    <row r="23" ht="23.4" customHeight="1" spans="4:7">
      <c r="D23" s="19"/>
      <c r="E23" s="19"/>
      <c r="F23" s="19"/>
      <c r="G23" s="19"/>
    </row>
    <row r="24" ht="23.4" customHeight="1" spans="4:7">
      <c r="D24" s="19"/>
      <c r="E24" s="19"/>
      <c r="F24" s="19"/>
      <c r="G24" s="19"/>
    </row>
    <row r="25" ht="23.4" customHeight="1" spans="4:7">
      <c r="D25" s="19"/>
      <c r="E25" s="19"/>
      <c r="F25" s="19"/>
      <c r="G25" s="19"/>
    </row>
    <row r="26" ht="23.4" customHeight="1" spans="4:7">
      <c r="D26" s="19"/>
      <c r="E26" s="19"/>
      <c r="F26" s="19"/>
      <c r="G26" s="19"/>
    </row>
    <row r="27" ht="23.4" customHeight="1" spans="4:7">
      <c r="D27" s="19"/>
      <c r="E27" s="19"/>
      <c r="F27" s="19"/>
      <c r="G27" s="19"/>
    </row>
    <row r="28" ht="23.4" customHeight="1"/>
    <row r="29" ht="23.4" customHeight="1"/>
    <row r="30" ht="23.4" customHeight="1"/>
  </sheetData>
  <mergeCells count="2">
    <mergeCell ref="A2:G2"/>
    <mergeCell ref="A3:G3"/>
  </mergeCells>
  <printOptions horizontalCentered="1"/>
  <pageMargins left="0.393055555555556" right="0.393055555555556" top="0.984027777777778" bottom="0.984027777777778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PageLayoutView="55" showRuler="0" workbookViewId="0">
      <selection activeCell="K27" sqref="K27"/>
    </sheetView>
  </sheetViews>
  <sheetFormatPr defaultColWidth="8.77884615384615" defaultRowHeight="16.8"/>
  <cols>
    <col min="1" max="1" width="9" style="1" customWidth="1"/>
    <col min="2" max="2" width="10.4423076923077" style="1" customWidth="1"/>
    <col min="3" max="3" width="23.7788461538462" style="1" customWidth="1"/>
    <col min="4" max="10" width="11.7788461538462" style="1" customWidth="1"/>
    <col min="11" max="11" width="15.8846153846154" style="1" customWidth="1"/>
    <col min="12" max="16384" width="8.77884615384615" style="1"/>
  </cols>
  <sheetData>
    <row r="1" ht="30" customHeight="1"/>
    <row r="2" ht="45.6" customHeight="1" spans="1:11">
      <c r="A2" s="2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8" customHeight="1" spans="1:11">
      <c r="A3" s="4" t="s">
        <v>196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7" customHeight="1" spans="3:10">
      <c r="C4" s="5" t="s">
        <v>204</v>
      </c>
      <c r="D4" s="5"/>
      <c r="E4" s="5"/>
      <c r="F4" s="12"/>
      <c r="G4" s="12"/>
      <c r="H4" s="12" t="s">
        <v>88</v>
      </c>
      <c r="I4" s="12"/>
      <c r="J4" s="12"/>
    </row>
    <row r="5" ht="27" customHeight="1" spans="3:10">
      <c r="C5" s="5" t="s">
        <v>205</v>
      </c>
      <c r="D5" s="5"/>
      <c r="E5" s="5"/>
      <c r="F5" s="5"/>
      <c r="G5" s="5"/>
      <c r="H5" s="5" t="s">
        <v>199</v>
      </c>
      <c r="I5" s="5"/>
      <c r="J5" s="5"/>
    </row>
    <row r="6" ht="14.4" customHeight="1"/>
    <row r="7" ht="23.4" customHeight="1" spans="1:11">
      <c r="A7" s="6" t="s">
        <v>177</v>
      </c>
      <c r="B7" s="7" t="s">
        <v>1</v>
      </c>
      <c r="C7" s="7" t="s">
        <v>6</v>
      </c>
      <c r="D7" s="8" t="s">
        <v>206</v>
      </c>
      <c r="E7" s="13"/>
      <c r="F7" s="8" t="s">
        <v>193</v>
      </c>
      <c r="G7" s="14"/>
      <c r="H7" s="14"/>
      <c r="I7" s="14"/>
      <c r="J7" s="13"/>
      <c r="K7" s="15" t="s">
        <v>194</v>
      </c>
    </row>
    <row r="8" ht="22.8" customHeight="1" spans="1:11">
      <c r="A8" s="9"/>
      <c r="B8" s="10"/>
      <c r="C8" s="10"/>
      <c r="D8" s="8" t="s">
        <v>200</v>
      </c>
      <c r="E8" s="13" t="s">
        <v>201</v>
      </c>
      <c r="F8" s="8">
        <v>1</v>
      </c>
      <c r="G8" s="14">
        <v>2</v>
      </c>
      <c r="H8" s="14">
        <v>3</v>
      </c>
      <c r="I8" s="14">
        <v>4</v>
      </c>
      <c r="J8" s="13">
        <v>5</v>
      </c>
      <c r="K8" s="16"/>
    </row>
    <row r="9" ht="25.8" customHeight="1" spans="1:11">
      <c r="A9" s="1">
        <v>1</v>
      </c>
      <c r="B9" s="1" t="s">
        <v>119</v>
      </c>
      <c r="C9" s="1" t="s">
        <v>18</v>
      </c>
      <c r="D9" s="11">
        <v>14.5333333333333</v>
      </c>
      <c r="E9" s="11">
        <v>15.1666666666667</v>
      </c>
      <c r="F9" s="11">
        <v>0</v>
      </c>
      <c r="G9" s="11">
        <v>10</v>
      </c>
      <c r="H9" s="11">
        <v>10</v>
      </c>
      <c r="I9" s="11">
        <v>11</v>
      </c>
      <c r="J9" s="11">
        <v>0</v>
      </c>
      <c r="K9" s="11">
        <v>36.1666666666667</v>
      </c>
    </row>
    <row r="10" ht="25.8" customHeight="1" spans="1:11">
      <c r="A10" s="1">
        <v>2</v>
      </c>
      <c r="B10" s="1" t="s">
        <v>120</v>
      </c>
      <c r="C10" s="1" t="s">
        <v>24</v>
      </c>
      <c r="D10" s="11">
        <v>16.8333333333333</v>
      </c>
      <c r="E10" s="11">
        <v>16.8666666666667</v>
      </c>
      <c r="F10" s="11">
        <v>0</v>
      </c>
      <c r="G10" s="11">
        <v>0</v>
      </c>
      <c r="H10" s="11">
        <v>10</v>
      </c>
      <c r="I10" s="11">
        <v>8.5</v>
      </c>
      <c r="J10" s="11">
        <v>0</v>
      </c>
      <c r="K10" s="11">
        <v>35.3666666666667</v>
      </c>
    </row>
    <row r="11" ht="25.8" customHeight="1" spans="1:11">
      <c r="A11" s="1">
        <v>3</v>
      </c>
      <c r="B11" s="1" t="s">
        <v>121</v>
      </c>
      <c r="C11" s="1" t="s">
        <v>20</v>
      </c>
      <c r="D11" s="11">
        <v>6.33333333333333</v>
      </c>
      <c r="E11" s="11">
        <v>10.8333333333333</v>
      </c>
      <c r="F11" s="11">
        <v>0.466666666666667</v>
      </c>
      <c r="G11" s="11">
        <v>0</v>
      </c>
      <c r="H11" s="11">
        <v>3</v>
      </c>
      <c r="I11" s="11">
        <v>1.66666666666667</v>
      </c>
      <c r="J11" s="11">
        <v>0</v>
      </c>
      <c r="K11" s="11">
        <v>15.5</v>
      </c>
    </row>
    <row r="12" ht="25.8" customHeight="1" spans="1:11">
      <c r="A12" s="1">
        <v>4</v>
      </c>
      <c r="B12" s="1" t="s">
        <v>122</v>
      </c>
      <c r="C12" s="1" t="s">
        <v>37</v>
      </c>
      <c r="D12" s="11">
        <v>0.666666666666667</v>
      </c>
      <c r="E12" s="11">
        <v>1.23333333333333</v>
      </c>
      <c r="F12" s="11">
        <v>6.66666666666667</v>
      </c>
      <c r="G12" s="11">
        <v>0</v>
      </c>
      <c r="H12" s="11">
        <v>0</v>
      </c>
      <c r="I12" s="11">
        <v>4.33333333333333</v>
      </c>
      <c r="J12" s="11">
        <v>0</v>
      </c>
      <c r="K12" s="11">
        <v>12.2333333333333</v>
      </c>
    </row>
    <row r="13" ht="25.8" customHeight="1" spans="1:11">
      <c r="A13" s="1">
        <v>5</v>
      </c>
      <c r="B13" s="1" t="s">
        <v>123</v>
      </c>
      <c r="C13" s="1" t="s">
        <v>37</v>
      </c>
      <c r="D13" s="11">
        <v>8.66666666666667</v>
      </c>
      <c r="E13" s="11">
        <v>8.2</v>
      </c>
      <c r="F13" s="11">
        <v>1</v>
      </c>
      <c r="G13" s="11">
        <v>0</v>
      </c>
      <c r="H13" s="11">
        <v>0</v>
      </c>
      <c r="I13" s="11">
        <v>0</v>
      </c>
      <c r="J13" s="11">
        <v>0</v>
      </c>
      <c r="K13" s="11">
        <v>9.66666666666667</v>
      </c>
    </row>
    <row r="14" ht="25.8" customHeight="1" spans="1:11">
      <c r="A14" s="1">
        <v>6</v>
      </c>
      <c r="B14" s="1" t="s">
        <v>124</v>
      </c>
      <c r="C14" s="1" t="s">
        <v>16</v>
      </c>
      <c r="D14" s="11">
        <v>1.5</v>
      </c>
      <c r="E14" s="11">
        <v>1</v>
      </c>
      <c r="F14" s="11">
        <v>1</v>
      </c>
      <c r="G14" s="11">
        <v>0</v>
      </c>
      <c r="H14" s="11">
        <v>0</v>
      </c>
      <c r="I14" s="11">
        <v>0</v>
      </c>
      <c r="J14" s="11">
        <v>0</v>
      </c>
      <c r="K14" s="11">
        <v>2.5</v>
      </c>
    </row>
    <row r="15" ht="25.8" customHeight="1" spans="2:11">
      <c r="B15" s="1" t="s">
        <v>127</v>
      </c>
      <c r="C15" s="1" t="s">
        <v>20</v>
      </c>
      <c r="D15" s="11"/>
      <c r="E15" s="11"/>
      <c r="F15" s="11"/>
      <c r="G15" s="11"/>
      <c r="H15" s="11"/>
      <c r="I15" s="11"/>
      <c r="J15" s="11"/>
      <c r="K15" s="11" t="s">
        <v>203</v>
      </c>
    </row>
    <row r="16" ht="25.8" customHeight="1" spans="4:11">
      <c r="D16" s="11"/>
      <c r="E16" s="11"/>
      <c r="F16" s="11"/>
      <c r="G16" s="11"/>
      <c r="H16" s="11"/>
      <c r="I16" s="11"/>
      <c r="J16" s="11"/>
      <c r="K16" s="11"/>
    </row>
    <row r="17" ht="23.4" customHeight="1" spans="4:11">
      <c r="D17" s="11"/>
      <c r="E17" s="11"/>
      <c r="F17" s="11"/>
      <c r="G17" s="11"/>
      <c r="H17" s="11"/>
      <c r="I17" s="11"/>
      <c r="J17" s="11"/>
      <c r="K17" s="11"/>
    </row>
    <row r="18" ht="23.4" customHeight="1" spans="4:11">
      <c r="D18" s="11"/>
      <c r="E18" s="11"/>
      <c r="F18" s="11"/>
      <c r="G18" s="11"/>
      <c r="H18" s="11"/>
      <c r="I18" s="11"/>
      <c r="J18" s="11"/>
      <c r="K18" s="11"/>
    </row>
    <row r="19" ht="23.4" customHeight="1" spans="4:11">
      <c r="D19" s="11"/>
      <c r="E19" s="11"/>
      <c r="F19" s="11"/>
      <c r="G19" s="11"/>
      <c r="H19" s="11"/>
      <c r="I19" s="11"/>
      <c r="J19" s="11"/>
      <c r="K19" s="11"/>
    </row>
    <row r="20" ht="23.4" customHeight="1" spans="4:11">
      <c r="D20" s="11"/>
      <c r="E20" s="11"/>
      <c r="F20" s="11"/>
      <c r="G20" s="11"/>
      <c r="H20" s="11"/>
      <c r="I20" s="11"/>
      <c r="J20" s="11"/>
      <c r="K20" s="11"/>
    </row>
    <row r="21" ht="23.4" customHeight="1" spans="4:11">
      <c r="D21" s="11"/>
      <c r="E21" s="11"/>
      <c r="F21" s="11"/>
      <c r="G21" s="11"/>
      <c r="H21" s="11"/>
      <c r="I21" s="11"/>
      <c r="J21" s="11"/>
      <c r="K21" s="11"/>
    </row>
    <row r="22" ht="23.4" customHeight="1" spans="4:11">
      <c r="D22" s="11"/>
      <c r="E22" s="11"/>
      <c r="F22" s="11"/>
      <c r="G22" s="11"/>
      <c r="H22" s="11"/>
      <c r="I22" s="11"/>
      <c r="J22" s="11"/>
      <c r="K22" s="11"/>
    </row>
    <row r="23" ht="23.4" customHeight="1" spans="4:11">
      <c r="D23" s="11"/>
      <c r="E23" s="11"/>
      <c r="F23" s="11"/>
      <c r="G23" s="11"/>
      <c r="H23" s="11"/>
      <c r="I23" s="11"/>
      <c r="J23" s="11"/>
      <c r="K23" s="11"/>
    </row>
    <row r="24" ht="23.4" customHeight="1" spans="4:11">
      <c r="D24" s="11"/>
      <c r="E24" s="11"/>
      <c r="F24" s="11"/>
      <c r="G24" s="11"/>
      <c r="H24" s="11"/>
      <c r="I24" s="11"/>
      <c r="J24" s="11"/>
      <c r="K24" s="11"/>
    </row>
    <row r="25" ht="23.4" customHeight="1" spans="4:11">
      <c r="D25" s="11"/>
      <c r="E25" s="11"/>
      <c r="F25" s="11"/>
      <c r="G25" s="11"/>
      <c r="H25" s="11"/>
      <c r="I25" s="11"/>
      <c r="J25" s="11"/>
      <c r="K25" s="11"/>
    </row>
    <row r="26" ht="23.4" customHeight="1" spans="4:11">
      <c r="D26" s="11"/>
      <c r="E26" s="11"/>
      <c r="F26" s="11"/>
      <c r="G26" s="11"/>
      <c r="H26" s="11"/>
      <c r="I26" s="11"/>
      <c r="J26" s="11"/>
      <c r="K26" s="11"/>
    </row>
    <row r="27" ht="23.4" customHeight="1" spans="4:11">
      <c r="D27" s="11"/>
      <c r="E27" s="11"/>
      <c r="F27" s="11"/>
      <c r="G27" s="11"/>
      <c r="H27" s="11"/>
      <c r="I27" s="11"/>
      <c r="J27" s="11"/>
      <c r="K27" s="11"/>
    </row>
    <row r="28" ht="23.4" customHeight="1" spans="4:11">
      <c r="D28" s="11"/>
      <c r="E28" s="11"/>
      <c r="F28" s="11"/>
      <c r="G28" s="11"/>
      <c r="H28" s="11"/>
      <c r="I28" s="11"/>
      <c r="J28" s="11"/>
      <c r="K28" s="11"/>
    </row>
    <row r="29" ht="23.4" customHeight="1" spans="4:11">
      <c r="D29" s="11"/>
      <c r="E29" s="11"/>
      <c r="F29" s="11"/>
      <c r="G29" s="11"/>
      <c r="H29" s="11"/>
      <c r="I29" s="11"/>
      <c r="J29" s="11"/>
      <c r="K29" s="11"/>
    </row>
    <row r="30" ht="23.4" customHeight="1" spans="4:11">
      <c r="D30" s="11"/>
      <c r="E30" s="11"/>
      <c r="F30" s="11"/>
      <c r="G30" s="11"/>
      <c r="H30" s="11"/>
      <c r="I30" s="11"/>
      <c r="J30" s="11"/>
      <c r="K30" s="11"/>
    </row>
    <row r="31" ht="23.4" customHeight="1" spans="4:11">
      <c r="D31" s="11"/>
      <c r="E31" s="11"/>
      <c r="F31" s="11"/>
      <c r="G31" s="11"/>
      <c r="H31" s="11"/>
      <c r="I31" s="11"/>
      <c r="J31" s="11"/>
      <c r="K31" s="11"/>
    </row>
  </sheetData>
  <mergeCells count="10">
    <mergeCell ref="A2:K2"/>
    <mergeCell ref="A3:K3"/>
    <mergeCell ref="H4:J4"/>
    <mergeCell ref="H5:J5"/>
    <mergeCell ref="D7:E7"/>
    <mergeCell ref="F7:J7"/>
    <mergeCell ref="A7:A8"/>
    <mergeCell ref="B7:B8"/>
    <mergeCell ref="C7:C8"/>
    <mergeCell ref="K7:K8"/>
  </mergeCells>
  <printOptions horizontalCentered="1"/>
  <pageMargins left="0.393055555555556" right="0.393055555555556" top="0.984027777777778" bottom="0.9840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2"/>
  <sheetViews>
    <sheetView tabSelected="1" topLeftCell="I1" workbookViewId="0">
      <selection activeCell="I13" sqref="I13"/>
    </sheetView>
  </sheetViews>
  <sheetFormatPr defaultColWidth="9.23076923076923" defaultRowHeight="21" customHeight="1"/>
  <cols>
    <col min="1" max="1" width="6" style="129" customWidth="1"/>
    <col min="2" max="2" width="8.15384615384615" style="129" customWidth="1"/>
    <col min="3" max="3" width="8.00961538461539" style="129" customWidth="1"/>
    <col min="4" max="5" width="6" style="129" customWidth="1"/>
    <col min="6" max="6" width="28.8461538461538" style="130" customWidth="1"/>
    <col min="7" max="8" width="9.23076923076923" style="129"/>
    <col min="9" max="9" width="21.1442307692308" style="129" customWidth="1"/>
    <col min="10" max="10" width="0.634615384615385" style="131" customWidth="1"/>
    <col min="11" max="11" width="8.81730769230769" style="132" customWidth="1"/>
    <col min="12" max="12" width="19.1538461538462" style="129" customWidth="1"/>
    <col min="13" max="13" width="9.28846153846154" style="132" customWidth="1"/>
    <col min="14" max="14" width="19.1538461538462" style="129" customWidth="1"/>
    <col min="15" max="16" width="9.23076923076923" style="129"/>
    <col min="17" max="17" width="0.634615384615385" style="131" customWidth="1"/>
    <col min="18" max="18" width="9.23076923076923" style="129"/>
    <col min="19" max="19" width="21.4615384615385" style="129" customWidth="1"/>
    <col min="20" max="20" width="10.7692307692308" style="129"/>
    <col min="21" max="22" width="9.23076923076923" style="129"/>
    <col min="23" max="23" width="10.3076923076923" style="129"/>
    <col min="24" max="16383" width="9.23076923076923" style="129"/>
  </cols>
  <sheetData>
    <row r="1" customHeight="1" spans="1:22">
      <c r="A1" s="129" t="str">
        <f>IF(报名汇总表!A1="","",报名汇总表!A1)</f>
        <v>序号</v>
      </c>
      <c r="B1" s="129" t="str">
        <f>IF(报名汇总表!B1="","",报名汇总表!B1)</f>
        <v>姓名</v>
      </c>
      <c r="C1" s="129" t="str">
        <f>IF(报名汇总表!C1="","",报名汇总表!C1)</f>
        <v>组别</v>
      </c>
      <c r="D1" s="129" t="str">
        <f>IF(报名汇总表!D1="","",报名汇总表!D1)</f>
        <v>街式</v>
      </c>
      <c r="E1" s="129" t="str">
        <f>IF(报名汇总表!E1="","",报名汇总表!E1)</f>
        <v>碗池</v>
      </c>
      <c r="F1" s="129" t="str">
        <f>IF(报名汇总表!G1="","",报名汇总表!G1)</f>
        <v>单位</v>
      </c>
      <c r="K1" s="132" t="s">
        <v>74</v>
      </c>
      <c r="L1" s="129" t="s">
        <v>75</v>
      </c>
      <c r="M1" s="132" t="s">
        <v>76</v>
      </c>
      <c r="N1" s="129" t="s">
        <v>77</v>
      </c>
      <c r="R1" s="134" t="s">
        <v>78</v>
      </c>
      <c r="S1" s="134" t="s">
        <v>79</v>
      </c>
      <c r="T1" s="134" t="s">
        <v>1</v>
      </c>
      <c r="U1" s="134" t="s">
        <v>2</v>
      </c>
      <c r="V1" s="134" t="s">
        <v>80</v>
      </c>
    </row>
    <row r="2" customHeight="1" spans="1:22">
      <c r="A2" s="129">
        <f>IF(报名汇总表!A2="","",报名汇总表!A2)</f>
        <v>1</v>
      </c>
      <c r="B2" s="129" t="str">
        <f>IF(报名汇总表!B2="","",报名汇总表!B2)</f>
        <v>叶毓芸</v>
      </c>
      <c r="C2" s="129" t="str">
        <f>IF(报名汇总表!C2="","",报名汇总表!C2)</f>
        <v>男子</v>
      </c>
      <c r="D2" s="129" t="str">
        <f>IF(报名汇总表!D2="","",报名汇总表!D2)</f>
        <v>Y</v>
      </c>
      <c r="E2" s="129" t="str">
        <f>IF(报名汇总表!E2="","",报名汇总表!E2)</f>
        <v>Y</v>
      </c>
      <c r="F2" s="130" t="str">
        <f>IF(报名汇总表!G2="","",报名汇总表!G2)</f>
        <v>代表队C俱乐部第一代表队</v>
      </c>
      <c r="I2" s="133" t="s">
        <v>81</v>
      </c>
      <c r="K2" s="132">
        <f>IF(D2="","",COUNTIF($D$2:D2,"&gt;&lt;"))</f>
        <v>1</v>
      </c>
      <c r="L2" s="129" t="str">
        <f>IF(D2="","",CONCATENATE($B2,"-",$C2,"-",$D$1))</f>
        <v>叶毓芸-男子-街式</v>
      </c>
      <c r="M2" s="132">
        <f>IF(E2="","",MAX(K:K)+COUNTIF($E$2:E2,"&gt;&lt;"))</f>
        <v>33</v>
      </c>
      <c r="N2" s="129" t="str">
        <f>IF(E2="","",CONCATENATE($B2,"-",$C2,"-",$E$1))</f>
        <v>叶毓芸-男子-碗池</v>
      </c>
      <c r="R2" s="129">
        <f>IF(MAX(M:M)-ROW()+1&lt;0,"",ROW()-1)</f>
        <v>1</v>
      </c>
      <c r="S2" s="129" t="str">
        <f>IF(R2="","",IF(R2-MAX(K:K)&lt;=0,_xlfn.XLOOKUP(R2,K:K,L:L),_xlfn.XLOOKUP(R2,M:M,N:N)))</f>
        <v>叶毓芸-男子-街式</v>
      </c>
      <c r="T2" s="129" t="str">
        <f>IF(S2="","",LEFT(S2,FIND("-",S2)-1))</f>
        <v>叶毓芸</v>
      </c>
      <c r="U2" s="129" t="str">
        <f>IF(S2="","",MID(S2,SEARCH("-",S2)+1,SEARCH("@",SUBSTITUTE(S2,"-","@",2))-LEN(T2)-2))</f>
        <v>男子</v>
      </c>
      <c r="V2" s="129" t="str">
        <f>IF(S2="","",RIGHT(S2,LEN(S2)-FIND("@",SUBSTITUTE(S2,"-","@",2))))</f>
        <v>街式</v>
      </c>
    </row>
    <row r="3" customHeight="1" spans="1:22">
      <c r="A3" s="129">
        <f>IF(报名汇总表!A3="","",报名汇总表!A3)</f>
        <v>2</v>
      </c>
      <c r="B3" s="129" t="str">
        <f>IF(报名汇总表!B3="","",报名汇总表!B3)</f>
        <v>廖枫</v>
      </c>
      <c r="C3" s="129" t="str">
        <f>IF(报名汇总表!C3="","",报名汇总表!C3)</f>
        <v>男子</v>
      </c>
      <c r="D3" s="129" t="str">
        <f>IF(报名汇总表!D3="","",报名汇总表!D3)</f>
        <v>Y</v>
      </c>
      <c r="E3" s="129" t="str">
        <f>IF(报名汇总表!E3="","",报名汇总表!E3)</f>
        <v>Y</v>
      </c>
      <c r="F3" s="130" t="str">
        <f>IF(报名汇总表!G3="","",报名汇总表!G3)</f>
        <v>代表队G</v>
      </c>
      <c r="I3" s="133" t="s">
        <v>82</v>
      </c>
      <c r="K3" s="132">
        <f>IF(D3="","",COUNTIF($D$2:D3,"&gt;&lt;"))</f>
        <v>2</v>
      </c>
      <c r="L3" s="129" t="str">
        <f t="shared" ref="L3:L34" si="0">IF(D3="","",CONCATENATE($B3,"-",$C3,"-",$D$1))</f>
        <v>廖枫-男子-街式</v>
      </c>
      <c r="M3" s="132">
        <f>IF(E3="","",MAX(K:K)+COUNTIF($E$2:E3,"&gt;&lt;"))</f>
        <v>34</v>
      </c>
      <c r="N3" s="129" t="str">
        <f t="shared" ref="N3:N34" si="1">IF(E3="","",CONCATENATE($B3,"-",$C3,"-",$E$1))</f>
        <v>廖枫-男子-碗池</v>
      </c>
      <c r="R3" s="129">
        <f t="shared" ref="R3:R34" si="2">IF(MAX(M:M)-ROW()+1&lt;0,"",ROW()-1)</f>
        <v>2</v>
      </c>
      <c r="S3" s="129" t="str">
        <f t="shared" ref="S3:S34" si="3">IF(R3="","",IF(R3-MAX(K:K)&lt;=0,_xlfn.XLOOKUP(R3,K:K,L:L),_xlfn.XLOOKUP(R3,M:M,N:N)))</f>
        <v>廖枫-男子-街式</v>
      </c>
      <c r="T3" s="129" t="str">
        <f t="shared" ref="T3:T34" si="4">IF(S3="","",LEFT(S3,FIND("-",S3)-1))</f>
        <v>廖枫</v>
      </c>
      <c r="U3" s="129" t="str">
        <f t="shared" ref="U3:U34" si="5">IF(S3="","",MID(S3,SEARCH("-",S3)+1,SEARCH("@",SUBSTITUTE(S3,"-","@",2))-LEN(T3)-2))</f>
        <v>男子</v>
      </c>
      <c r="V3" s="129" t="str">
        <f t="shared" ref="V3:V34" si="6">IF(S3="","",RIGHT(S3,LEN(S3)-FIND("@",SUBSTITUTE(S3,"-","@",2))))</f>
        <v>街式</v>
      </c>
    </row>
    <row r="4" customHeight="1" spans="1:22">
      <c r="A4" s="129">
        <f>IF(报名汇总表!A4="","",报名汇总表!A4)</f>
        <v>3</v>
      </c>
      <c r="B4" s="129" t="str">
        <f>IF(报名汇总表!B4="","",报名汇总表!B4)</f>
        <v>何荷梦</v>
      </c>
      <c r="C4" s="129" t="str">
        <f>IF(报名汇总表!C4="","",报名汇总表!C4)</f>
        <v>男子</v>
      </c>
      <c r="D4" s="129" t="str">
        <f>IF(报名汇总表!D4="","",报名汇总表!D4)</f>
        <v/>
      </c>
      <c r="E4" s="129" t="str">
        <f>IF(报名汇总表!E4="","",报名汇总表!E4)</f>
        <v>Y</v>
      </c>
      <c r="F4" s="130" t="str">
        <f>IF(报名汇总表!G4="","",报名汇总表!G4)</f>
        <v>代表队E</v>
      </c>
      <c r="K4" s="132" t="str">
        <f>IF(D4="","",COUNTIF($D$2:D4,"&gt;&lt;"))</f>
        <v/>
      </c>
      <c r="L4" s="129" t="str">
        <f t="shared" si="0"/>
        <v/>
      </c>
      <c r="M4" s="132">
        <f>IF(E4="","",MAX(K:K)+COUNTIF($E$2:E4,"&gt;&lt;"))</f>
        <v>35</v>
      </c>
      <c r="N4" s="129" t="str">
        <f t="shared" si="1"/>
        <v>何荷梦-男子-碗池</v>
      </c>
      <c r="R4" s="129">
        <f t="shared" si="2"/>
        <v>3</v>
      </c>
      <c r="S4" s="129" t="str">
        <f t="shared" si="3"/>
        <v>梁羽-男子-街式</v>
      </c>
      <c r="T4" s="129" t="str">
        <f t="shared" si="4"/>
        <v>梁羽</v>
      </c>
      <c r="U4" s="129" t="str">
        <f t="shared" si="5"/>
        <v>男子</v>
      </c>
      <c r="V4" s="129" t="str">
        <f t="shared" si="6"/>
        <v>街式</v>
      </c>
    </row>
    <row r="5" customHeight="1" spans="1:22">
      <c r="A5" s="129">
        <f>IF(报名汇总表!A5="","",报名汇总表!A5)</f>
        <v>4</v>
      </c>
      <c r="B5" s="129" t="str">
        <f>IF(报名汇总表!B5="","",报名汇总表!B5)</f>
        <v>梁羽</v>
      </c>
      <c r="C5" s="129" t="str">
        <f>IF(报名汇总表!C5="","",报名汇总表!C5)</f>
        <v>男子</v>
      </c>
      <c r="D5" s="129" t="str">
        <f>IF(报名汇总表!D5="","",报名汇总表!D5)</f>
        <v>Y</v>
      </c>
      <c r="E5" s="129" t="str">
        <f>IF(报名汇总表!E5="","",报名汇总表!E5)</f>
        <v>Y</v>
      </c>
      <c r="F5" s="130" t="str">
        <f>IF(报名汇总表!G5="","",报名汇总表!G5)</f>
        <v>代表队F</v>
      </c>
      <c r="K5" s="132">
        <f>IF(D5="","",COUNTIF($D$2:D5,"&gt;&lt;"))</f>
        <v>3</v>
      </c>
      <c r="L5" s="129" t="str">
        <f t="shared" si="0"/>
        <v>梁羽-男子-街式</v>
      </c>
      <c r="M5" s="132">
        <f>IF(E5="","",MAX(K:K)+COUNTIF($E$2:E5,"&gt;&lt;"))</f>
        <v>36</v>
      </c>
      <c r="N5" s="129" t="str">
        <f t="shared" si="1"/>
        <v>梁羽-男子-碗池</v>
      </c>
      <c r="R5" s="129">
        <f t="shared" si="2"/>
        <v>4</v>
      </c>
      <c r="S5" s="129" t="str">
        <f t="shared" si="3"/>
        <v>施寒环-男子-街式</v>
      </c>
      <c r="T5" s="129" t="str">
        <f t="shared" si="4"/>
        <v>施寒环</v>
      </c>
      <c r="U5" s="129" t="str">
        <f t="shared" si="5"/>
        <v>男子</v>
      </c>
      <c r="V5" s="129" t="str">
        <f t="shared" si="6"/>
        <v>街式</v>
      </c>
    </row>
    <row r="6" customHeight="1" spans="1:22">
      <c r="A6" s="129">
        <f>IF(报名汇总表!A6="","",报名汇总表!A6)</f>
        <v>5</v>
      </c>
      <c r="B6" s="129" t="str">
        <f>IF(报名汇总表!B6="","",报名汇总表!B6)</f>
        <v>施寒环</v>
      </c>
      <c r="C6" s="129" t="str">
        <f>IF(报名汇总表!C6="","",报名汇总表!C6)</f>
        <v>男子</v>
      </c>
      <c r="D6" s="129" t="str">
        <f>IF(报名汇总表!D6="","",报名汇总表!D6)</f>
        <v>Y</v>
      </c>
      <c r="E6" s="129" t="str">
        <f>IF(报名汇总表!E6="","",报名汇总表!E6)</f>
        <v/>
      </c>
      <c r="F6" s="130" t="str">
        <f>IF(报名汇总表!G6="","",报名汇总表!G6)</f>
        <v>代表队E</v>
      </c>
      <c r="K6" s="132">
        <f>IF(D6="","",COUNTIF($D$2:D6,"&gt;&lt;"))</f>
        <v>4</v>
      </c>
      <c r="L6" s="129" t="str">
        <f t="shared" si="0"/>
        <v>施寒环-男子-街式</v>
      </c>
      <c r="M6" s="132" t="str">
        <f>IF(E6="","",MAX(K:K)+COUNTIF($E$2:E6,"&gt;&lt;"))</f>
        <v/>
      </c>
      <c r="N6" s="129" t="str">
        <f t="shared" si="1"/>
        <v/>
      </c>
      <c r="R6" s="129">
        <f t="shared" si="2"/>
        <v>5</v>
      </c>
      <c r="S6" s="129" t="str">
        <f t="shared" si="3"/>
        <v>邱亚-女子-街式</v>
      </c>
      <c r="T6" s="129" t="str">
        <f t="shared" si="4"/>
        <v>邱亚</v>
      </c>
      <c r="U6" s="129" t="str">
        <f t="shared" si="5"/>
        <v>女子</v>
      </c>
      <c r="V6" s="129" t="str">
        <f t="shared" si="6"/>
        <v>街式</v>
      </c>
    </row>
    <row r="7" customHeight="1" spans="1:22">
      <c r="A7" s="129">
        <f>IF(报名汇总表!A7="","",报名汇总表!A7)</f>
        <v>6</v>
      </c>
      <c r="B7" s="129" t="str">
        <f>IF(报名汇总表!B7="","",报名汇总表!B7)</f>
        <v>邱亚</v>
      </c>
      <c r="C7" s="129" t="str">
        <f>IF(报名汇总表!C7="","",报名汇总表!C7)</f>
        <v>女子</v>
      </c>
      <c r="D7" s="129" t="str">
        <f>IF(报名汇总表!D7="","",报名汇总表!D7)</f>
        <v>Y</v>
      </c>
      <c r="E7" s="129" t="str">
        <f>IF(报名汇总表!E7="","",报名汇总表!E7)</f>
        <v/>
      </c>
      <c r="F7" s="130" t="str">
        <f>IF(报名汇总表!G7="","",报名汇总表!G7)</f>
        <v>代表队D</v>
      </c>
      <c r="K7" s="132">
        <f>IF(D7="","",COUNTIF($D$2:D7,"&gt;&lt;"))</f>
        <v>5</v>
      </c>
      <c r="L7" s="129" t="str">
        <f t="shared" si="0"/>
        <v>邱亚-女子-街式</v>
      </c>
      <c r="M7" s="132" t="str">
        <f>IF(E7="","",MAX(K:K)+COUNTIF($E$2:E7,"&gt;&lt;"))</f>
        <v/>
      </c>
      <c r="N7" s="129" t="str">
        <f t="shared" si="1"/>
        <v/>
      </c>
      <c r="R7" s="129">
        <f t="shared" si="2"/>
        <v>6</v>
      </c>
      <c r="S7" s="129" t="str">
        <f t="shared" si="3"/>
        <v>阮薇-男子-街式</v>
      </c>
      <c r="T7" s="129" t="str">
        <f t="shared" si="4"/>
        <v>阮薇</v>
      </c>
      <c r="U7" s="129" t="str">
        <f t="shared" si="5"/>
        <v>男子</v>
      </c>
      <c r="V7" s="129" t="str">
        <f t="shared" si="6"/>
        <v>街式</v>
      </c>
    </row>
    <row r="8" customHeight="1" spans="1:22">
      <c r="A8" s="129">
        <f>IF(报名汇总表!A8="","",报名汇总表!A8)</f>
        <v>7</v>
      </c>
      <c r="B8" s="129" t="str">
        <f>IF(报名汇总表!B8="","",报名汇总表!B8)</f>
        <v>吕月</v>
      </c>
      <c r="C8" s="129" t="str">
        <f>IF(报名汇总表!C8="","",报名汇总表!C8)</f>
        <v>男子</v>
      </c>
      <c r="D8" s="129" t="str">
        <f>IF(报名汇总表!D8="","",报名汇总表!D8)</f>
        <v/>
      </c>
      <c r="E8" s="129" t="str">
        <f>IF(报名汇总表!E8="","",报名汇总表!E8)</f>
        <v>Y</v>
      </c>
      <c r="F8" s="130" t="str">
        <f>IF(报名汇总表!G8="","",报名汇总表!G8)</f>
        <v>代表队F</v>
      </c>
      <c r="K8" s="132" t="str">
        <f>IF(D8="","",COUNTIF($D$2:D8,"&gt;&lt;"))</f>
        <v/>
      </c>
      <c r="L8" s="129" t="str">
        <f t="shared" si="0"/>
        <v/>
      </c>
      <c r="M8" s="132">
        <f>IF(E8="","",MAX(K:K)+COUNTIF($E$2:E8,"&gt;&lt;"))</f>
        <v>37</v>
      </c>
      <c r="N8" s="129" t="str">
        <f t="shared" si="1"/>
        <v>吕月-男子-碗池</v>
      </c>
      <c r="R8" s="129">
        <f t="shared" si="2"/>
        <v>7</v>
      </c>
      <c r="S8" s="129" t="str">
        <f t="shared" si="3"/>
        <v>洪柔妍-女子-街式</v>
      </c>
      <c r="T8" s="129" t="str">
        <f t="shared" si="4"/>
        <v>洪柔妍</v>
      </c>
      <c r="U8" s="129" t="str">
        <f t="shared" si="5"/>
        <v>女子</v>
      </c>
      <c r="V8" s="129" t="str">
        <f t="shared" si="6"/>
        <v>街式</v>
      </c>
    </row>
    <row r="9" customHeight="1" spans="1:22">
      <c r="A9" s="129">
        <f>IF(报名汇总表!A9="","",报名汇总表!A9)</f>
        <v>8</v>
      </c>
      <c r="B9" s="129" t="str">
        <f>IF(报名汇总表!B9="","",报名汇总表!B9)</f>
        <v>余婵澜</v>
      </c>
      <c r="C9" s="129" t="str">
        <f>IF(报名汇总表!C9="","",报名汇总表!C9)</f>
        <v>女子</v>
      </c>
      <c r="D9" s="129" t="str">
        <f>IF(报名汇总表!D9="","",报名汇总表!D9)</f>
        <v/>
      </c>
      <c r="E9" s="129" t="str">
        <f>IF(报名汇总表!E9="","",报名汇总表!E9)</f>
        <v>Y</v>
      </c>
      <c r="F9" s="130" t="str">
        <f>IF(报名汇总表!G9="","",报名汇总表!G9)</f>
        <v>代表队A</v>
      </c>
      <c r="K9" s="132" t="str">
        <f>IF(D9="","",COUNTIF($D$2:D9,"&gt;&lt;"))</f>
        <v/>
      </c>
      <c r="L9" s="129" t="str">
        <f t="shared" si="0"/>
        <v/>
      </c>
      <c r="M9" s="132">
        <f>IF(E9="","",MAX(K:K)+COUNTIF($E$2:E9,"&gt;&lt;"))</f>
        <v>38</v>
      </c>
      <c r="N9" s="129" t="str">
        <f t="shared" si="1"/>
        <v>余婵澜-女子-碗池</v>
      </c>
      <c r="R9" s="129">
        <f t="shared" si="2"/>
        <v>8</v>
      </c>
      <c r="S9" s="129" t="str">
        <f t="shared" si="3"/>
        <v>赖君宁-女子-街式</v>
      </c>
      <c r="T9" s="129" t="str">
        <f t="shared" si="4"/>
        <v>赖君宁</v>
      </c>
      <c r="U9" s="129" t="str">
        <f t="shared" si="5"/>
        <v>女子</v>
      </c>
      <c r="V9" s="129" t="str">
        <f t="shared" si="6"/>
        <v>街式</v>
      </c>
    </row>
    <row r="10" customHeight="1" spans="1:22">
      <c r="A10" s="129">
        <f>IF(报名汇总表!A10="","",报名汇总表!A10)</f>
        <v>9</v>
      </c>
      <c r="B10" s="129" t="str">
        <f>IF(报名汇总表!B10="","",报名汇总表!B10)</f>
        <v>阮薇</v>
      </c>
      <c r="C10" s="129" t="str">
        <f>IF(报名汇总表!C10="","",报名汇总表!C10)</f>
        <v>男子</v>
      </c>
      <c r="D10" s="129" t="str">
        <f>IF(报名汇总表!D10="","",报名汇总表!D10)</f>
        <v>Y</v>
      </c>
      <c r="E10" s="129" t="str">
        <f>IF(报名汇总表!E10="","",报名汇总表!E10)</f>
        <v/>
      </c>
      <c r="F10" s="130" t="str">
        <f>IF(报名汇总表!G10="","",报名汇总表!G10)</f>
        <v>代表队H</v>
      </c>
      <c r="K10" s="132">
        <f>IF(D10="","",COUNTIF($D$2:D10,"&gt;&lt;"))</f>
        <v>6</v>
      </c>
      <c r="L10" s="129" t="str">
        <f t="shared" si="0"/>
        <v>阮薇-男子-街式</v>
      </c>
      <c r="M10" s="132" t="str">
        <f>IF(E10="","",MAX(K:K)+COUNTIF($E$2:E10,"&gt;&lt;"))</f>
        <v/>
      </c>
      <c r="N10" s="129" t="str">
        <f t="shared" si="1"/>
        <v/>
      </c>
      <c r="R10" s="129">
        <f t="shared" si="2"/>
        <v>9</v>
      </c>
      <c r="S10" s="129" t="str">
        <f t="shared" si="3"/>
        <v>邵萍-女子-街式</v>
      </c>
      <c r="T10" s="129" t="str">
        <f t="shared" si="4"/>
        <v>邵萍</v>
      </c>
      <c r="U10" s="129" t="str">
        <f t="shared" si="5"/>
        <v>女子</v>
      </c>
      <c r="V10" s="129" t="str">
        <f t="shared" si="6"/>
        <v>街式</v>
      </c>
    </row>
    <row r="11" customHeight="1" spans="1:22">
      <c r="A11" s="129">
        <f>IF(报名汇总表!A11="","",报名汇总表!A11)</f>
        <v>10</v>
      </c>
      <c r="B11" s="129" t="str">
        <f>IF(报名汇总表!B11="","",报名汇总表!B11)</f>
        <v>洪柔妍</v>
      </c>
      <c r="C11" s="129" t="str">
        <f>IF(报名汇总表!C11="","",报名汇总表!C11)</f>
        <v>女子</v>
      </c>
      <c r="D11" s="129" t="str">
        <f>IF(报名汇总表!D11="","",报名汇总表!D11)</f>
        <v>Y</v>
      </c>
      <c r="E11" s="129" t="str">
        <f>IF(报名汇总表!E11="","",报名汇总表!E11)</f>
        <v>Y</v>
      </c>
      <c r="F11" s="130" t="str">
        <f>IF(报名汇总表!G11="","",报名汇总表!G11)</f>
        <v>代表队F</v>
      </c>
      <c r="K11" s="132">
        <f>IF(D11="","",COUNTIF($D$2:D11,"&gt;&lt;"))</f>
        <v>7</v>
      </c>
      <c r="L11" s="129" t="str">
        <f t="shared" si="0"/>
        <v>洪柔妍-女子-街式</v>
      </c>
      <c r="M11" s="132">
        <f>IF(E11="","",MAX(K:K)+COUNTIF($E$2:E11,"&gt;&lt;"))</f>
        <v>39</v>
      </c>
      <c r="N11" s="129" t="str">
        <f t="shared" si="1"/>
        <v>洪柔妍-女子-碗池</v>
      </c>
      <c r="R11" s="129">
        <f t="shared" si="2"/>
        <v>10</v>
      </c>
      <c r="S11" s="129" t="str">
        <f t="shared" si="3"/>
        <v>姚莲影-男子-街式</v>
      </c>
      <c r="T11" s="129" t="str">
        <f t="shared" si="4"/>
        <v>姚莲影</v>
      </c>
      <c r="U11" s="129" t="str">
        <f t="shared" si="5"/>
        <v>男子</v>
      </c>
      <c r="V11" s="129" t="str">
        <f t="shared" si="6"/>
        <v>街式</v>
      </c>
    </row>
    <row r="12" customHeight="1" spans="1:22">
      <c r="A12" s="129">
        <f>IF(报名汇总表!A12="","",报名汇总表!A12)</f>
        <v>11</v>
      </c>
      <c r="B12" s="129" t="str">
        <f>IF(报名汇总表!B12="","",报名汇总表!B12)</f>
        <v>赖君宁</v>
      </c>
      <c r="C12" s="129" t="str">
        <f>IF(报名汇总表!C12="","",报名汇总表!C12)</f>
        <v>女子</v>
      </c>
      <c r="D12" s="129" t="str">
        <f>IF(报名汇总表!D12="","",报名汇总表!D12)</f>
        <v>Y</v>
      </c>
      <c r="E12" s="129" t="str">
        <f>IF(报名汇总表!E12="","",报名汇总表!E12)</f>
        <v>Y</v>
      </c>
      <c r="F12" s="130" t="str">
        <f>IF(报名汇总表!G12="","",报名汇总表!G12)</f>
        <v>代表队H</v>
      </c>
      <c r="K12" s="132">
        <f>IF(D12="","",COUNTIF($D$2:D12,"&gt;&lt;"))</f>
        <v>8</v>
      </c>
      <c r="L12" s="129" t="str">
        <f t="shared" si="0"/>
        <v>赖君宁-女子-街式</v>
      </c>
      <c r="M12" s="132">
        <f>IF(E12="","",MAX(K:K)+COUNTIF($E$2:E12,"&gt;&lt;"))</f>
        <v>40</v>
      </c>
      <c r="N12" s="129" t="str">
        <f t="shared" si="1"/>
        <v>赖君宁-女子-碗池</v>
      </c>
      <c r="R12" s="129">
        <f t="shared" si="2"/>
        <v>11</v>
      </c>
      <c r="S12" s="129" t="str">
        <f t="shared" si="3"/>
        <v>郭竹巧-女子-街式</v>
      </c>
      <c r="T12" s="129" t="str">
        <f t="shared" si="4"/>
        <v>郭竹巧</v>
      </c>
      <c r="U12" s="129" t="str">
        <f t="shared" si="5"/>
        <v>女子</v>
      </c>
      <c r="V12" s="129" t="str">
        <f t="shared" si="6"/>
        <v>街式</v>
      </c>
    </row>
    <row r="13" customHeight="1" spans="1:22">
      <c r="A13" s="129">
        <f>IF(报名汇总表!A13="","",报名汇总表!A13)</f>
        <v>12</v>
      </c>
      <c r="B13" s="129" t="str">
        <f>IF(报名汇总表!B13="","",报名汇总表!B13)</f>
        <v>邵萍</v>
      </c>
      <c r="C13" s="129" t="str">
        <f>IF(报名汇总表!C13="","",报名汇总表!C13)</f>
        <v>女子</v>
      </c>
      <c r="D13" s="129" t="str">
        <f>IF(报名汇总表!D13="","",报名汇总表!D13)</f>
        <v>Y</v>
      </c>
      <c r="E13" s="129" t="str">
        <f>IF(报名汇总表!E13="","",报名汇总表!E13)</f>
        <v>Y</v>
      </c>
      <c r="F13" s="130" t="str">
        <f>IF(报名汇总表!G13="","",报名汇总表!G13)</f>
        <v>代表队D</v>
      </c>
      <c r="K13" s="132">
        <f>IF(D13="","",COUNTIF($D$2:D13,"&gt;&lt;"))</f>
        <v>9</v>
      </c>
      <c r="L13" s="129" t="str">
        <f t="shared" si="0"/>
        <v>邵萍-女子-街式</v>
      </c>
      <c r="M13" s="132">
        <f>IF(E13="","",MAX(K:K)+COUNTIF($E$2:E13,"&gt;&lt;"))</f>
        <v>41</v>
      </c>
      <c r="N13" s="129" t="str">
        <f t="shared" si="1"/>
        <v>邵萍-女子-碗池</v>
      </c>
      <c r="R13" s="129">
        <f t="shared" si="2"/>
        <v>12</v>
      </c>
      <c r="S13" s="129" t="str">
        <f t="shared" si="3"/>
        <v>田慧-男子-街式</v>
      </c>
      <c r="T13" s="129" t="str">
        <f t="shared" si="4"/>
        <v>田慧</v>
      </c>
      <c r="U13" s="129" t="str">
        <f t="shared" si="5"/>
        <v>男子</v>
      </c>
      <c r="V13" s="129" t="str">
        <f t="shared" si="6"/>
        <v>街式</v>
      </c>
    </row>
    <row r="14" customHeight="1" spans="1:22">
      <c r="A14" s="129">
        <f>IF(报名汇总表!A14="","",报名汇总表!A14)</f>
        <v>13</v>
      </c>
      <c r="B14" s="129" t="str">
        <f>IF(报名汇总表!B14="","",报名汇总表!B14)</f>
        <v>阮影</v>
      </c>
      <c r="C14" s="129" t="str">
        <f>IF(报名汇总表!C14="","",报名汇总表!C14)</f>
        <v>女子</v>
      </c>
      <c r="D14" s="129" t="str">
        <f>IF(报名汇总表!D14="","",报名汇总表!D14)</f>
        <v/>
      </c>
      <c r="E14" s="129" t="str">
        <f>IF(报名汇总表!E14="","",报名汇总表!E14)</f>
        <v/>
      </c>
      <c r="F14" s="130" t="str">
        <f>IF(报名汇总表!G14="","",报名汇总表!G14)</f>
        <v>代表队B</v>
      </c>
      <c r="K14" s="132" t="str">
        <f>IF(D14="","",COUNTIF($D$2:D14,"&gt;&lt;"))</f>
        <v/>
      </c>
      <c r="L14" s="129" t="str">
        <f t="shared" si="0"/>
        <v/>
      </c>
      <c r="M14" s="132" t="str">
        <f>IF(E14="","",MAX(K:K)+COUNTIF($E$2:E14,"&gt;&lt;"))</f>
        <v/>
      </c>
      <c r="N14" s="129" t="str">
        <f t="shared" si="1"/>
        <v/>
      </c>
      <c r="R14" s="129">
        <f t="shared" si="2"/>
        <v>13</v>
      </c>
      <c r="S14" s="129" t="str">
        <f t="shared" si="3"/>
        <v>锺娣-女子-街式</v>
      </c>
      <c r="T14" s="129" t="str">
        <f t="shared" si="4"/>
        <v>锺娣</v>
      </c>
      <c r="U14" s="129" t="str">
        <f t="shared" si="5"/>
        <v>女子</v>
      </c>
      <c r="V14" s="129" t="str">
        <f t="shared" si="6"/>
        <v>街式</v>
      </c>
    </row>
    <row r="15" customHeight="1" spans="1:22">
      <c r="A15" s="129">
        <f>IF(报名汇总表!A15="","",报名汇总表!A15)</f>
        <v>14</v>
      </c>
      <c r="B15" s="129" t="str">
        <f>IF(报名汇总表!B15="","",报名汇总表!B15)</f>
        <v>姚莲影</v>
      </c>
      <c r="C15" s="129" t="str">
        <f>IF(报名汇总表!C15="","",报名汇总表!C15)</f>
        <v>男子</v>
      </c>
      <c r="D15" s="129" t="str">
        <f>IF(报名汇总表!D15="","",报名汇总表!D15)</f>
        <v>Y</v>
      </c>
      <c r="E15" s="129" t="str">
        <f>IF(报名汇总表!E15="","",报名汇总表!E15)</f>
        <v>Y</v>
      </c>
      <c r="F15" s="130" t="str">
        <f>IF(报名汇总表!G15="","",报名汇总表!G15)</f>
        <v>代表队E</v>
      </c>
      <c r="K15" s="132">
        <f>IF(D15="","",COUNTIF($D$2:D15,"&gt;&lt;"))</f>
        <v>10</v>
      </c>
      <c r="L15" s="129" t="str">
        <f t="shared" si="0"/>
        <v>姚莲影-男子-街式</v>
      </c>
      <c r="M15" s="132">
        <f>IF(E15="","",MAX(K:K)+COUNTIF($E$2:E15,"&gt;&lt;"))</f>
        <v>42</v>
      </c>
      <c r="N15" s="129" t="str">
        <f t="shared" si="1"/>
        <v>姚莲影-男子-碗池</v>
      </c>
      <c r="R15" s="129">
        <f t="shared" si="2"/>
        <v>14</v>
      </c>
      <c r="S15" s="129" t="str">
        <f t="shared" si="3"/>
        <v>杨纯荔-男子-街式</v>
      </c>
      <c r="T15" s="129" t="str">
        <f t="shared" si="4"/>
        <v>杨纯荔</v>
      </c>
      <c r="U15" s="129" t="str">
        <f t="shared" si="5"/>
        <v>男子</v>
      </c>
      <c r="V15" s="129" t="str">
        <f t="shared" si="6"/>
        <v>街式</v>
      </c>
    </row>
    <row r="16" customHeight="1" spans="1:22">
      <c r="A16" s="129">
        <f>IF(报名汇总表!A16="","",报名汇总表!A16)</f>
        <v>15</v>
      </c>
      <c r="B16" s="129" t="str">
        <f>IF(报名汇总表!B16="","",报名汇总表!B16)</f>
        <v>郭竹巧</v>
      </c>
      <c r="C16" s="129" t="str">
        <f>IF(报名汇总表!C16="","",报名汇总表!C16)</f>
        <v>女子</v>
      </c>
      <c r="D16" s="129" t="str">
        <f>IF(报名汇总表!D16="","",报名汇总表!D16)</f>
        <v>Y</v>
      </c>
      <c r="E16" s="129" t="str">
        <f>IF(报名汇总表!E16="","",报名汇总表!E16)</f>
        <v>Y</v>
      </c>
      <c r="F16" s="130" t="str">
        <f>IF(报名汇总表!G16="","",报名汇总表!G16)</f>
        <v>代表队C</v>
      </c>
      <c r="K16" s="132">
        <f>IF(D16="","",COUNTIF($D$2:D16,"&gt;&lt;"))</f>
        <v>11</v>
      </c>
      <c r="L16" s="129" t="str">
        <f t="shared" si="0"/>
        <v>郭竹巧-女子-街式</v>
      </c>
      <c r="M16" s="132">
        <f>IF(E16="","",MAX(K:K)+COUNTIF($E$2:E16,"&gt;&lt;"))</f>
        <v>43</v>
      </c>
      <c r="N16" s="129" t="str">
        <f t="shared" si="1"/>
        <v>郭竹巧-女子-碗池</v>
      </c>
      <c r="R16" s="129">
        <f t="shared" si="2"/>
        <v>15</v>
      </c>
      <c r="S16" s="129" t="str">
        <f t="shared" si="3"/>
        <v>连瑗霞-女子-街式</v>
      </c>
      <c r="T16" s="129" t="str">
        <f t="shared" si="4"/>
        <v>连瑗霞</v>
      </c>
      <c r="U16" s="129" t="str">
        <f t="shared" si="5"/>
        <v>女子</v>
      </c>
      <c r="V16" s="129" t="str">
        <f t="shared" si="6"/>
        <v>街式</v>
      </c>
    </row>
    <row r="17" customHeight="1" spans="1:22">
      <c r="A17" s="129">
        <f>IF(报名汇总表!A17="","",报名汇总表!A17)</f>
        <v>16</v>
      </c>
      <c r="B17" s="129" t="str">
        <f>IF(报名汇总表!B17="","",报名汇总表!B17)</f>
        <v>彭思</v>
      </c>
      <c r="C17" s="129" t="str">
        <f>IF(报名汇总表!C17="","",报名汇总表!C17)</f>
        <v>男子</v>
      </c>
      <c r="D17" s="129" t="str">
        <f>IF(报名汇总表!D17="","",报名汇总表!D17)</f>
        <v/>
      </c>
      <c r="E17" s="129" t="str">
        <f>IF(报名汇总表!E17="","",报名汇总表!E17)</f>
        <v>Y</v>
      </c>
      <c r="F17" s="130" t="str">
        <f>IF(报名汇总表!G17="","",报名汇总表!G17)</f>
        <v>代表队G</v>
      </c>
      <c r="K17" s="132" t="str">
        <f>IF(D17="","",COUNTIF($D$2:D17,"&gt;&lt;"))</f>
        <v/>
      </c>
      <c r="L17" s="129" t="str">
        <f t="shared" si="0"/>
        <v/>
      </c>
      <c r="M17" s="132">
        <f>IF(E17="","",MAX(K:K)+COUNTIF($E$2:E17,"&gt;&lt;"))</f>
        <v>44</v>
      </c>
      <c r="N17" s="129" t="str">
        <f t="shared" si="1"/>
        <v>彭思-男子-碗池</v>
      </c>
      <c r="R17" s="129">
        <f t="shared" si="2"/>
        <v>16</v>
      </c>
      <c r="S17" s="129" t="str">
        <f t="shared" si="3"/>
        <v>吴丹-男子-街式</v>
      </c>
      <c r="T17" s="129" t="str">
        <f t="shared" si="4"/>
        <v>吴丹</v>
      </c>
      <c r="U17" s="129" t="str">
        <f t="shared" si="5"/>
        <v>男子</v>
      </c>
      <c r="V17" s="129" t="str">
        <f t="shared" si="6"/>
        <v>街式</v>
      </c>
    </row>
    <row r="18" customHeight="1" spans="1:22">
      <c r="A18" s="129">
        <f>IF(报名汇总表!A18="","",报名汇总表!A18)</f>
        <v>17</v>
      </c>
      <c r="B18" s="129" t="str">
        <f>IF(报名汇总表!B18="","",报名汇总表!B18)</f>
        <v>夏雁</v>
      </c>
      <c r="C18" s="129" t="str">
        <f>IF(报名汇总表!C18="","",报名汇总表!C18)</f>
        <v>男子</v>
      </c>
      <c r="D18" s="129" t="str">
        <f>IF(报名汇总表!D18="","",报名汇总表!D18)</f>
        <v/>
      </c>
      <c r="E18" s="129" t="str">
        <f>IF(报名汇总表!E18="","",报名汇总表!E18)</f>
        <v>Y</v>
      </c>
      <c r="F18" s="130" t="str">
        <f>IF(报名汇总表!G18="","",报名汇总表!G18)</f>
        <v>代表队E</v>
      </c>
      <c r="K18" s="132" t="str">
        <f>IF(D18="","",COUNTIF($D$2:D18,"&gt;&lt;"))</f>
        <v/>
      </c>
      <c r="L18" s="129" t="str">
        <f t="shared" si="0"/>
        <v/>
      </c>
      <c r="M18" s="132">
        <f>IF(E18="","",MAX(K:K)+COUNTIF($E$2:E18,"&gt;&lt;"))</f>
        <v>45</v>
      </c>
      <c r="N18" s="129" t="str">
        <f t="shared" si="1"/>
        <v>夏雁-男子-碗池</v>
      </c>
      <c r="R18" s="129">
        <f t="shared" si="2"/>
        <v>17</v>
      </c>
      <c r="S18" s="129" t="str">
        <f t="shared" si="3"/>
        <v>古柔馨-女子-街式</v>
      </c>
      <c r="T18" s="129" t="str">
        <f t="shared" si="4"/>
        <v>古柔馨</v>
      </c>
      <c r="U18" s="129" t="str">
        <f t="shared" si="5"/>
        <v>女子</v>
      </c>
      <c r="V18" s="129" t="str">
        <f t="shared" si="6"/>
        <v>街式</v>
      </c>
    </row>
    <row r="19" customHeight="1" spans="1:22">
      <c r="A19" s="129">
        <f>IF(报名汇总表!A19="","",报名汇总表!A19)</f>
        <v>18</v>
      </c>
      <c r="B19" s="129" t="str">
        <f>IF(报名汇总表!B19="","",报名汇总表!B19)</f>
        <v>田希丽</v>
      </c>
      <c r="C19" s="129" t="str">
        <f>IF(报名汇总表!C19="","",报名汇总表!C19)</f>
        <v>男子</v>
      </c>
      <c r="D19" s="129" t="str">
        <f>IF(报名汇总表!D19="","",报名汇总表!D19)</f>
        <v/>
      </c>
      <c r="E19" s="129" t="str">
        <f>IF(报名汇总表!E19="","",报名汇总表!E19)</f>
        <v>Y</v>
      </c>
      <c r="F19" s="130" t="str">
        <f>IF(报名汇总表!G19="","",报名汇总表!G19)</f>
        <v>代表队F</v>
      </c>
      <c r="K19" s="132" t="str">
        <f>IF(D19="","",COUNTIF($D$2:D19,"&gt;&lt;"))</f>
        <v/>
      </c>
      <c r="L19" s="129" t="str">
        <f t="shared" si="0"/>
        <v/>
      </c>
      <c r="M19" s="132">
        <f>IF(E19="","",MAX(K:K)+COUNTIF($E$2:E19,"&gt;&lt;"))</f>
        <v>46</v>
      </c>
      <c r="N19" s="129" t="str">
        <f t="shared" si="1"/>
        <v>田希丽-男子-碗池</v>
      </c>
      <c r="R19" s="129">
        <f t="shared" si="2"/>
        <v>18</v>
      </c>
      <c r="S19" s="129" t="str">
        <f t="shared" si="3"/>
        <v>郑茜璐-男子-街式</v>
      </c>
      <c r="T19" s="129" t="str">
        <f t="shared" si="4"/>
        <v>郑茜璐</v>
      </c>
      <c r="U19" s="129" t="str">
        <f t="shared" si="5"/>
        <v>男子</v>
      </c>
      <c r="V19" s="129" t="str">
        <f t="shared" si="6"/>
        <v>街式</v>
      </c>
    </row>
    <row r="20" customHeight="1" spans="1:22">
      <c r="A20" s="129">
        <f>IF(报名汇总表!A20="","",报名汇总表!A20)</f>
        <v>19</v>
      </c>
      <c r="B20" s="129" t="str">
        <f>IF(报名汇总表!B20="","",报名汇总表!B20)</f>
        <v>宋晓</v>
      </c>
      <c r="C20" s="129" t="str">
        <f>IF(报名汇总表!C20="","",报名汇总表!C20)</f>
        <v>女子</v>
      </c>
      <c r="D20" s="129" t="str">
        <f>IF(报名汇总表!D20="","",报名汇总表!D20)</f>
        <v/>
      </c>
      <c r="E20" s="129" t="str">
        <f>IF(报名汇总表!E20="","",报名汇总表!E20)</f>
        <v>Y</v>
      </c>
      <c r="F20" s="130" t="str">
        <f>IF(报名汇总表!G20="","",报名汇总表!G20)</f>
        <v>代表队E</v>
      </c>
      <c r="K20" s="132" t="str">
        <f>IF(D20="","",COUNTIF($D$2:D20,"&gt;&lt;"))</f>
        <v/>
      </c>
      <c r="L20" s="129" t="str">
        <f t="shared" si="0"/>
        <v/>
      </c>
      <c r="M20" s="132">
        <f>IF(E20="","",MAX(K:K)+COUNTIF($E$2:E20,"&gt;&lt;"))</f>
        <v>47</v>
      </c>
      <c r="N20" s="129" t="str">
        <f t="shared" si="1"/>
        <v>宋晓-女子-碗池</v>
      </c>
      <c r="R20" s="129">
        <f t="shared" si="2"/>
        <v>19</v>
      </c>
      <c r="S20" s="129" t="str">
        <f t="shared" si="3"/>
        <v>陈菊-男子-街式</v>
      </c>
      <c r="T20" s="129" t="str">
        <f t="shared" si="4"/>
        <v>陈菊</v>
      </c>
      <c r="U20" s="129" t="str">
        <f t="shared" si="5"/>
        <v>男子</v>
      </c>
      <c r="V20" s="129" t="str">
        <f t="shared" si="6"/>
        <v>街式</v>
      </c>
    </row>
    <row r="21" customHeight="1" spans="1:22">
      <c r="A21" s="129">
        <f>IF(报名汇总表!A21="","",报名汇总表!A21)</f>
        <v>20</v>
      </c>
      <c r="B21" s="129" t="str">
        <f>IF(报名汇总表!B21="","",报名汇总表!B21)</f>
        <v>田慧</v>
      </c>
      <c r="C21" s="129" t="str">
        <f>IF(报名汇总表!C21="","",报名汇总表!C21)</f>
        <v>男子</v>
      </c>
      <c r="D21" s="129" t="str">
        <f>IF(报名汇总表!D21="","",报名汇总表!D21)</f>
        <v>Y</v>
      </c>
      <c r="E21" s="129" t="str">
        <f>IF(报名汇总表!E21="","",报名汇总表!E21)</f>
        <v/>
      </c>
      <c r="F21" s="130" t="str">
        <f>IF(报名汇总表!G21="","",报名汇总表!G21)</f>
        <v>代表队D</v>
      </c>
      <c r="K21" s="132">
        <f>IF(D21="","",COUNTIF($D$2:D21,"&gt;&lt;"))</f>
        <v>12</v>
      </c>
      <c r="L21" s="129" t="str">
        <f t="shared" si="0"/>
        <v>田慧-男子-街式</v>
      </c>
      <c r="M21" s="132" t="str">
        <f>IF(E21="","",MAX(K:K)+COUNTIF($E$2:E21,"&gt;&lt;"))</f>
        <v/>
      </c>
      <c r="N21" s="129" t="str">
        <f t="shared" si="1"/>
        <v/>
      </c>
      <c r="R21" s="129">
        <f t="shared" si="2"/>
        <v>20</v>
      </c>
      <c r="S21" s="129" t="str">
        <f t="shared" si="3"/>
        <v>曹雅莺-男子-街式</v>
      </c>
      <c r="T21" s="129" t="str">
        <f t="shared" si="4"/>
        <v>曹雅莺</v>
      </c>
      <c r="U21" s="129" t="str">
        <f t="shared" si="5"/>
        <v>男子</v>
      </c>
      <c r="V21" s="129" t="str">
        <f t="shared" si="6"/>
        <v>街式</v>
      </c>
    </row>
    <row r="22" customHeight="1" spans="1:22">
      <c r="A22" s="129">
        <f>IF(报名汇总表!A22="","",报名汇总表!A22)</f>
        <v>21</v>
      </c>
      <c r="B22" s="129" t="str">
        <f>IF(报名汇总表!B22="","",报名汇总表!B22)</f>
        <v>锺娣</v>
      </c>
      <c r="C22" s="129" t="str">
        <f>IF(报名汇总表!C22="","",报名汇总表!C22)</f>
        <v>女子</v>
      </c>
      <c r="D22" s="129" t="str">
        <f>IF(报名汇总表!D22="","",报名汇总表!D22)</f>
        <v>Y</v>
      </c>
      <c r="E22" s="129" t="str">
        <f>IF(报名汇总表!E22="","",报名汇总表!E22)</f>
        <v/>
      </c>
      <c r="F22" s="130" t="str">
        <f>IF(报名汇总表!G22="","",报名汇总表!G22)</f>
        <v>代表队F</v>
      </c>
      <c r="K22" s="132">
        <f>IF(D22="","",COUNTIF($D$2:D22,"&gt;&lt;"))</f>
        <v>13</v>
      </c>
      <c r="L22" s="129" t="str">
        <f t="shared" si="0"/>
        <v>锺娣-女子-街式</v>
      </c>
      <c r="M22" s="132" t="str">
        <f>IF(E22="","",MAX(K:K)+COUNTIF($E$2:E22,"&gt;&lt;"))</f>
        <v/>
      </c>
      <c r="N22" s="129" t="str">
        <f t="shared" si="1"/>
        <v/>
      </c>
      <c r="R22" s="129">
        <f t="shared" si="2"/>
        <v>21</v>
      </c>
      <c r="S22" s="129" t="str">
        <f t="shared" si="3"/>
        <v>蔡美筠-男子-街式</v>
      </c>
      <c r="T22" s="129" t="str">
        <f t="shared" si="4"/>
        <v>蔡美筠</v>
      </c>
      <c r="U22" s="129" t="str">
        <f t="shared" si="5"/>
        <v>男子</v>
      </c>
      <c r="V22" s="129" t="str">
        <f t="shared" si="6"/>
        <v>街式</v>
      </c>
    </row>
    <row r="23" customHeight="1" spans="1:22">
      <c r="A23" s="129">
        <f>IF(报名汇总表!A23="","",报名汇总表!A23)</f>
        <v>22</v>
      </c>
      <c r="B23" s="129" t="str">
        <f>IF(报名汇总表!B23="","",报名汇总表!B23)</f>
        <v>杨纯荔</v>
      </c>
      <c r="C23" s="129" t="str">
        <f>IF(报名汇总表!C23="","",报名汇总表!C23)</f>
        <v>男子</v>
      </c>
      <c r="D23" s="129" t="str">
        <f>IF(报名汇总表!D23="","",报名汇总表!D23)</f>
        <v>Y</v>
      </c>
      <c r="E23" s="129" t="str">
        <f>IF(报名汇总表!E23="","",报名汇总表!E23)</f>
        <v/>
      </c>
      <c r="F23" s="130" t="str">
        <f>IF(报名汇总表!G23="","",报名汇总表!G23)</f>
        <v>代表队E</v>
      </c>
      <c r="K23" s="132">
        <f>IF(D23="","",COUNTIF($D$2:D23,"&gt;&lt;"))</f>
        <v>14</v>
      </c>
      <c r="L23" s="129" t="str">
        <f t="shared" si="0"/>
        <v>杨纯荔-男子-街式</v>
      </c>
      <c r="M23" s="132" t="str">
        <f>IF(E23="","",MAX(K:K)+COUNTIF($E$2:E23,"&gt;&lt;"))</f>
        <v/>
      </c>
      <c r="N23" s="129" t="str">
        <f t="shared" si="1"/>
        <v/>
      </c>
      <c r="R23" s="129">
        <f t="shared" si="2"/>
        <v>22</v>
      </c>
      <c r="S23" s="129" t="str">
        <f t="shared" si="3"/>
        <v>阮芸婕-男子-街式</v>
      </c>
      <c r="T23" s="129" t="str">
        <f t="shared" si="4"/>
        <v>阮芸婕</v>
      </c>
      <c r="U23" s="129" t="str">
        <f t="shared" si="5"/>
        <v>男子</v>
      </c>
      <c r="V23" s="129" t="str">
        <f t="shared" si="6"/>
        <v>街式</v>
      </c>
    </row>
    <row r="24" customHeight="1" spans="1:22">
      <c r="A24" s="129">
        <f>IF(报名汇总表!A24="","",报名汇总表!A24)</f>
        <v>23</v>
      </c>
      <c r="B24" s="129" t="str">
        <f>IF(报名汇总表!B24="","",报名汇总表!B24)</f>
        <v>连瑗霞</v>
      </c>
      <c r="C24" s="129" t="str">
        <f>IF(报名汇总表!C24="","",报名汇总表!C24)</f>
        <v>女子</v>
      </c>
      <c r="D24" s="129" t="str">
        <f>IF(报名汇总表!D24="","",报名汇总表!D24)</f>
        <v>Y</v>
      </c>
      <c r="E24" s="129" t="str">
        <f>IF(报名汇总表!E24="","",报名汇总表!E24)</f>
        <v/>
      </c>
      <c r="F24" s="130" t="str">
        <f>IF(报名汇总表!G24="","",报名汇总表!G24)</f>
        <v>代表队D</v>
      </c>
      <c r="K24" s="132">
        <f>IF(D24="","",COUNTIF($D$2:D24,"&gt;&lt;"))</f>
        <v>15</v>
      </c>
      <c r="L24" s="129" t="str">
        <f t="shared" si="0"/>
        <v>连瑗霞-女子-街式</v>
      </c>
      <c r="M24" s="132" t="str">
        <f>IF(E24="","",MAX(K:K)+COUNTIF($E$2:E24,"&gt;&lt;"))</f>
        <v/>
      </c>
      <c r="N24" s="129" t="str">
        <f t="shared" si="1"/>
        <v/>
      </c>
      <c r="R24" s="129">
        <f t="shared" si="2"/>
        <v>23</v>
      </c>
      <c r="S24" s="129" t="str">
        <f t="shared" si="3"/>
        <v>罗婷黛-男子-街式</v>
      </c>
      <c r="T24" s="129" t="str">
        <f t="shared" si="4"/>
        <v>罗婷黛</v>
      </c>
      <c r="U24" s="129" t="str">
        <f t="shared" si="5"/>
        <v>男子</v>
      </c>
      <c r="V24" s="129" t="str">
        <f t="shared" si="6"/>
        <v>街式</v>
      </c>
    </row>
    <row r="25" customHeight="1" spans="1:22">
      <c r="A25" s="129">
        <f>IF(报名汇总表!A25="","",报名汇总表!A25)</f>
        <v>24</v>
      </c>
      <c r="B25" s="129" t="str">
        <f>IF(报名汇总表!B25="","",报名汇总表!B25)</f>
        <v>吴丹</v>
      </c>
      <c r="C25" s="129" t="str">
        <f>IF(报名汇总表!C25="","",报名汇总表!C25)</f>
        <v>男子</v>
      </c>
      <c r="D25" s="129" t="str">
        <f>IF(报名汇总表!D25="","",报名汇总表!D25)</f>
        <v>Y</v>
      </c>
      <c r="E25" s="129" t="str">
        <f>IF(报名汇总表!E25="","",报名汇总表!E25)</f>
        <v/>
      </c>
      <c r="F25" s="130" t="str">
        <f>IF(报名汇总表!G25="","",报名汇总表!G25)</f>
        <v>代表队A</v>
      </c>
      <c r="K25" s="132">
        <f>IF(D25="","",COUNTIF($D$2:D25,"&gt;&lt;"))</f>
        <v>16</v>
      </c>
      <c r="L25" s="129" t="str">
        <f t="shared" si="0"/>
        <v>吴丹-男子-街式</v>
      </c>
      <c r="M25" s="132" t="str">
        <f>IF(E25="","",MAX(K:K)+COUNTIF($E$2:E25,"&gt;&lt;"))</f>
        <v/>
      </c>
      <c r="N25" s="129" t="str">
        <f t="shared" si="1"/>
        <v/>
      </c>
      <c r="R25" s="129">
        <f t="shared" si="2"/>
        <v>24</v>
      </c>
      <c r="S25" s="129" t="str">
        <f t="shared" si="3"/>
        <v>侯姣月-女子-街式</v>
      </c>
      <c r="T25" s="129" t="str">
        <f t="shared" si="4"/>
        <v>侯姣月</v>
      </c>
      <c r="U25" s="129" t="str">
        <f t="shared" si="5"/>
        <v>女子</v>
      </c>
      <c r="V25" s="129" t="str">
        <f t="shared" si="6"/>
        <v>街式</v>
      </c>
    </row>
    <row r="26" customHeight="1" spans="1:22">
      <c r="A26" s="129">
        <f>IF(报名汇总表!A26="","",报名汇总表!A26)</f>
        <v>25</v>
      </c>
      <c r="B26" s="129" t="str">
        <f>IF(报名汇总表!B26="","",报名汇总表!B26)</f>
        <v>江贞</v>
      </c>
      <c r="C26" s="129" t="str">
        <f>IF(报名汇总表!C26="","",报名汇总表!C26)</f>
        <v>男子</v>
      </c>
      <c r="D26" s="129" t="str">
        <f>IF(报名汇总表!D26="","",报名汇总表!D26)</f>
        <v/>
      </c>
      <c r="E26" s="129" t="str">
        <f>IF(报名汇总表!E26="","",报名汇总表!E26)</f>
        <v>Y</v>
      </c>
      <c r="F26" s="130" t="str">
        <f>IF(报名汇总表!G26="","",报名汇总表!G26)</f>
        <v>代表队B</v>
      </c>
      <c r="K26" s="132" t="str">
        <f>IF(D26="","",COUNTIF($D$2:D26,"&gt;&lt;"))</f>
        <v/>
      </c>
      <c r="L26" s="129" t="str">
        <f t="shared" si="0"/>
        <v/>
      </c>
      <c r="M26" s="132">
        <f>IF(E26="","",MAX(K:K)+COUNTIF($E$2:E26,"&gt;&lt;"))</f>
        <v>48</v>
      </c>
      <c r="N26" s="129" t="str">
        <f t="shared" si="1"/>
        <v>江贞-男子-碗池</v>
      </c>
      <c r="R26" s="129">
        <f t="shared" si="2"/>
        <v>25</v>
      </c>
      <c r="S26" s="129" t="str">
        <f t="shared" si="3"/>
        <v>罗亚-女子-街式</v>
      </c>
      <c r="T26" s="129" t="str">
        <f t="shared" si="4"/>
        <v>罗亚</v>
      </c>
      <c r="U26" s="129" t="str">
        <f t="shared" si="5"/>
        <v>女子</v>
      </c>
      <c r="V26" s="129" t="str">
        <f t="shared" si="6"/>
        <v>街式</v>
      </c>
    </row>
    <row r="27" customHeight="1" spans="1:22">
      <c r="A27" s="129">
        <f>IF(报名汇总表!A27="","",报名汇总表!A27)</f>
        <v>26</v>
      </c>
      <c r="B27" s="129" t="str">
        <f>IF(报名汇总表!B27="","",报名汇总表!B27)</f>
        <v>潘柔</v>
      </c>
      <c r="C27" s="129" t="str">
        <f>IF(报名汇总表!C27="","",报名汇总表!C27)</f>
        <v>男子</v>
      </c>
      <c r="D27" s="129" t="str">
        <f>IF(报名汇总表!D27="","",报名汇总表!D27)</f>
        <v/>
      </c>
      <c r="E27" s="129" t="str">
        <f>IF(报名汇总表!E27="","",报名汇总表!E27)</f>
        <v>Y</v>
      </c>
      <c r="F27" s="130" t="str">
        <f>IF(报名汇总表!G27="","",报名汇总表!G27)</f>
        <v>代表队B</v>
      </c>
      <c r="K27" s="132" t="str">
        <f>IF(D27="","",COUNTIF($D$2:D27,"&gt;&lt;"))</f>
        <v/>
      </c>
      <c r="L27" s="129" t="str">
        <f t="shared" si="0"/>
        <v/>
      </c>
      <c r="M27" s="132">
        <f>IF(E27="","",MAX(K:K)+COUNTIF($E$2:E27,"&gt;&lt;"))</f>
        <v>49</v>
      </c>
      <c r="N27" s="129" t="str">
        <f t="shared" si="1"/>
        <v>潘柔-男子-碗池</v>
      </c>
      <c r="R27" s="129">
        <f t="shared" si="2"/>
        <v>26</v>
      </c>
      <c r="S27" s="129" t="str">
        <f t="shared" si="3"/>
        <v>连丹-女子-街式</v>
      </c>
      <c r="T27" s="129" t="str">
        <f t="shared" si="4"/>
        <v>连丹</v>
      </c>
      <c r="U27" s="129" t="str">
        <f t="shared" si="5"/>
        <v>女子</v>
      </c>
      <c r="V27" s="129" t="str">
        <f t="shared" si="6"/>
        <v>街式</v>
      </c>
    </row>
    <row r="28" customHeight="1" spans="1:22">
      <c r="A28" s="129">
        <f>IF(报名汇总表!A28="","",报名汇总表!A28)</f>
        <v>27</v>
      </c>
      <c r="B28" s="129" t="str">
        <f>IF(报名汇总表!B28="","",报名汇总表!B28)</f>
        <v>古柔馨</v>
      </c>
      <c r="C28" s="129" t="str">
        <f>IF(报名汇总表!C28="","",报名汇总表!C28)</f>
        <v>女子</v>
      </c>
      <c r="D28" s="129" t="str">
        <f>IF(报名汇总表!D28="","",报名汇总表!D28)</f>
        <v>Y</v>
      </c>
      <c r="E28" s="129" t="str">
        <f>IF(报名汇总表!E28="","",报名汇总表!E28)</f>
        <v>Y</v>
      </c>
      <c r="F28" s="130" t="str">
        <f>IF(报名汇总表!G28="","",报名汇总表!G28)</f>
        <v>代表队B</v>
      </c>
      <c r="K28" s="132">
        <f>IF(D28="","",COUNTIF($D$2:D28,"&gt;&lt;"))</f>
        <v>17</v>
      </c>
      <c r="L28" s="129" t="str">
        <f t="shared" si="0"/>
        <v>古柔馨-女子-街式</v>
      </c>
      <c r="M28" s="132">
        <f>IF(E28="","",MAX(K:K)+COUNTIF($E$2:E28,"&gt;&lt;"))</f>
        <v>50</v>
      </c>
      <c r="N28" s="129" t="str">
        <f t="shared" si="1"/>
        <v>古柔馨-女子-碗池</v>
      </c>
      <c r="R28" s="129">
        <f t="shared" si="2"/>
        <v>27</v>
      </c>
      <c r="S28" s="129" t="str">
        <f t="shared" si="3"/>
        <v>李岚-男子-街式</v>
      </c>
      <c r="T28" s="129" t="str">
        <f t="shared" si="4"/>
        <v>李岚</v>
      </c>
      <c r="U28" s="129" t="str">
        <f t="shared" si="5"/>
        <v>男子</v>
      </c>
      <c r="V28" s="129" t="str">
        <f t="shared" si="6"/>
        <v>街式</v>
      </c>
    </row>
    <row r="29" customHeight="1" spans="1:22">
      <c r="A29" s="129">
        <f>IF(报名汇总表!A29="","",报名汇总表!A29)</f>
        <v>28</v>
      </c>
      <c r="B29" s="129" t="str">
        <f>IF(报名汇总表!B29="","",报名汇总表!B29)</f>
        <v>郑茜璐</v>
      </c>
      <c r="C29" s="129" t="str">
        <f>IF(报名汇总表!C29="","",报名汇总表!C29)</f>
        <v>男子</v>
      </c>
      <c r="D29" s="129" t="str">
        <f>IF(报名汇总表!D29="","",报名汇总表!D29)</f>
        <v>Y</v>
      </c>
      <c r="E29" s="129" t="str">
        <f>IF(报名汇总表!E29="","",报名汇总表!E29)</f>
        <v/>
      </c>
      <c r="F29" s="130" t="str">
        <f>IF(报名汇总表!G29="","",报名汇总表!G29)</f>
        <v>代表队C</v>
      </c>
      <c r="K29" s="132">
        <f>IF(D29="","",COUNTIF($D$2:D29,"&gt;&lt;"))</f>
        <v>18</v>
      </c>
      <c r="L29" s="129" t="str">
        <f t="shared" si="0"/>
        <v>郑茜璐-男子-街式</v>
      </c>
      <c r="M29" s="132" t="str">
        <f>IF(E29="","",MAX(K:K)+COUNTIF($E$2:E29,"&gt;&lt;"))</f>
        <v/>
      </c>
      <c r="N29" s="129" t="str">
        <f t="shared" si="1"/>
        <v/>
      </c>
      <c r="R29" s="129">
        <f t="shared" si="2"/>
        <v>28</v>
      </c>
      <c r="S29" s="129" t="str">
        <f t="shared" si="3"/>
        <v>刘倩馨-男子-街式</v>
      </c>
      <c r="T29" s="129" t="str">
        <f t="shared" si="4"/>
        <v>刘倩馨</v>
      </c>
      <c r="U29" s="129" t="str">
        <f t="shared" si="5"/>
        <v>男子</v>
      </c>
      <c r="V29" s="129" t="str">
        <f t="shared" si="6"/>
        <v>街式</v>
      </c>
    </row>
    <row r="30" customHeight="1" spans="1:22">
      <c r="A30" s="129">
        <f>IF(报名汇总表!A30="","",报名汇总表!A30)</f>
        <v>29</v>
      </c>
      <c r="B30" s="129" t="str">
        <f>IF(报名汇总表!B30="","",报名汇总表!B30)</f>
        <v>陈菊</v>
      </c>
      <c r="C30" s="129" t="str">
        <f>IF(报名汇总表!C30="","",报名汇总表!C30)</f>
        <v>男子</v>
      </c>
      <c r="D30" s="129" t="str">
        <f>IF(报名汇总表!D30="","",报名汇总表!D30)</f>
        <v>Y</v>
      </c>
      <c r="E30" s="129" t="str">
        <f>IF(报名汇总表!E30="","",报名汇总表!E30)</f>
        <v/>
      </c>
      <c r="F30" s="130" t="str">
        <f>IF(报名汇总表!G30="","",报名汇总表!G30)</f>
        <v>代表队D</v>
      </c>
      <c r="K30" s="132">
        <f>IF(D30="","",COUNTIF($D$2:D30,"&gt;&lt;"))</f>
        <v>19</v>
      </c>
      <c r="L30" s="129" t="str">
        <f t="shared" si="0"/>
        <v>陈菊-男子-街式</v>
      </c>
      <c r="M30" s="132" t="str">
        <f>IF(E30="","",MAX(K:K)+COUNTIF($E$2:E30,"&gt;&lt;"))</f>
        <v/>
      </c>
      <c r="N30" s="129" t="str">
        <f t="shared" si="1"/>
        <v/>
      </c>
      <c r="R30" s="129">
        <f t="shared" si="2"/>
        <v>29</v>
      </c>
      <c r="S30" s="129" t="str">
        <f t="shared" si="3"/>
        <v>凃纯春-男子-街式</v>
      </c>
      <c r="T30" s="129" t="str">
        <f t="shared" si="4"/>
        <v>凃纯春</v>
      </c>
      <c r="U30" s="129" t="str">
        <f t="shared" si="5"/>
        <v>男子</v>
      </c>
      <c r="V30" s="129" t="str">
        <f t="shared" si="6"/>
        <v>街式</v>
      </c>
    </row>
    <row r="31" customHeight="1" spans="1:22">
      <c r="A31" s="129">
        <f>IF(报名汇总表!A31="","",报名汇总表!A31)</f>
        <v>30</v>
      </c>
      <c r="B31" s="129" t="str">
        <f>IF(报名汇总表!B31="","",报名汇总表!B31)</f>
        <v>曹雅莺</v>
      </c>
      <c r="C31" s="129" t="str">
        <f>IF(报名汇总表!C31="","",报名汇总表!C31)</f>
        <v>男子</v>
      </c>
      <c r="D31" s="129" t="str">
        <f>IF(报名汇总表!D31="","",报名汇总表!D31)</f>
        <v>Y</v>
      </c>
      <c r="E31" s="129" t="str">
        <f>IF(报名汇总表!E31="","",报名汇总表!E31)</f>
        <v/>
      </c>
      <c r="F31" s="130" t="str">
        <f>IF(报名汇总表!G31="","",报名汇总表!G31)</f>
        <v>代表队E</v>
      </c>
      <c r="K31" s="132">
        <f>IF(D31="","",COUNTIF($D$2:D31,"&gt;&lt;"))</f>
        <v>20</v>
      </c>
      <c r="L31" s="129" t="str">
        <f t="shared" si="0"/>
        <v>曹雅莺-男子-街式</v>
      </c>
      <c r="M31" s="132" t="str">
        <f>IF(E31="","",MAX(K:K)+COUNTIF($E$2:E31,"&gt;&lt;"))</f>
        <v/>
      </c>
      <c r="N31" s="129" t="str">
        <f t="shared" si="1"/>
        <v/>
      </c>
      <c r="R31" s="129">
        <f t="shared" si="2"/>
        <v>30</v>
      </c>
      <c r="S31" s="129" t="str">
        <f t="shared" si="3"/>
        <v>萧秋-男子-街式</v>
      </c>
      <c r="T31" s="129" t="str">
        <f t="shared" si="4"/>
        <v>萧秋</v>
      </c>
      <c r="U31" s="129" t="str">
        <f t="shared" si="5"/>
        <v>男子</v>
      </c>
      <c r="V31" s="129" t="str">
        <f t="shared" si="6"/>
        <v>街式</v>
      </c>
    </row>
    <row r="32" customHeight="1" spans="1:22">
      <c r="A32" s="129">
        <f>IF(报名汇总表!A32="","",报名汇总表!A32)</f>
        <v>31</v>
      </c>
      <c r="B32" s="129" t="str">
        <f>IF(报名汇总表!B32="","",报名汇总表!B32)</f>
        <v>田仪馨</v>
      </c>
      <c r="C32" s="129" t="str">
        <f>IF(报名汇总表!C32="","",报名汇总表!C32)</f>
        <v>男子</v>
      </c>
      <c r="D32" s="129" t="str">
        <f>IF(报名汇总表!D32="","",报名汇总表!D32)</f>
        <v/>
      </c>
      <c r="E32" s="129" t="str">
        <f>IF(报名汇总表!E32="","",报名汇总表!E32)</f>
        <v>Y</v>
      </c>
      <c r="F32" s="130" t="str">
        <f>IF(报名汇总表!G32="","",报名汇总表!G32)</f>
        <v>代表队G</v>
      </c>
      <c r="K32" s="132" t="str">
        <f>IF(D32="","",COUNTIF($D$2:D32,"&gt;&lt;"))</f>
        <v/>
      </c>
      <c r="L32" s="129" t="str">
        <f t="shared" si="0"/>
        <v/>
      </c>
      <c r="M32" s="132">
        <f>IF(E32="","",MAX(K:K)+COUNTIF($E$2:E32,"&gt;&lt;"))</f>
        <v>51</v>
      </c>
      <c r="N32" s="129" t="str">
        <f t="shared" si="1"/>
        <v>田仪馨-男子-碗池</v>
      </c>
      <c r="R32" s="129">
        <f t="shared" si="2"/>
        <v>31</v>
      </c>
      <c r="S32" s="129" t="str">
        <f t="shared" si="3"/>
        <v>童黛伊-男子-街式</v>
      </c>
      <c r="T32" s="129" t="str">
        <f t="shared" si="4"/>
        <v>童黛伊</v>
      </c>
      <c r="U32" s="129" t="str">
        <f t="shared" si="5"/>
        <v>男子</v>
      </c>
      <c r="V32" s="129" t="str">
        <f t="shared" si="6"/>
        <v>街式</v>
      </c>
    </row>
    <row r="33" customHeight="1" spans="1:22">
      <c r="A33" s="129">
        <f>IF(报名汇总表!A33="","",报名汇总表!A33)</f>
        <v>32</v>
      </c>
      <c r="B33" s="129" t="str">
        <f>IF(报名汇总表!B33="","",报名汇总表!B33)</f>
        <v>蔡美筠</v>
      </c>
      <c r="C33" s="129" t="str">
        <f>IF(报名汇总表!C33="","",报名汇总表!C33)</f>
        <v>男子</v>
      </c>
      <c r="D33" s="129" t="str">
        <f>IF(报名汇总表!D33="","",报名汇总表!D33)</f>
        <v>Y</v>
      </c>
      <c r="E33" s="129" t="str">
        <f>IF(报名汇总表!E33="","",报名汇总表!E33)</f>
        <v>Y</v>
      </c>
      <c r="F33" s="130" t="str">
        <f>IF(报名汇总表!G33="","",报名汇总表!G33)</f>
        <v>代表队E</v>
      </c>
      <c r="K33" s="132">
        <f>IF(D33="","",COUNTIF($D$2:D33,"&gt;&lt;"))</f>
        <v>21</v>
      </c>
      <c r="L33" s="129" t="str">
        <f t="shared" si="0"/>
        <v>蔡美筠-男子-街式</v>
      </c>
      <c r="M33" s="132">
        <f>IF(E33="","",MAX(K:K)+COUNTIF($E$2:E33,"&gt;&lt;"))</f>
        <v>52</v>
      </c>
      <c r="N33" s="129" t="str">
        <f t="shared" si="1"/>
        <v>蔡美筠-男子-碗池</v>
      </c>
      <c r="R33" s="129">
        <f t="shared" si="2"/>
        <v>32</v>
      </c>
      <c r="S33" s="129" t="str">
        <f t="shared" si="3"/>
        <v>柳珍-男子-街式</v>
      </c>
      <c r="T33" s="129" t="str">
        <f t="shared" si="4"/>
        <v>柳珍</v>
      </c>
      <c r="U33" s="129" t="str">
        <f t="shared" si="5"/>
        <v>男子</v>
      </c>
      <c r="V33" s="129" t="str">
        <f t="shared" si="6"/>
        <v>街式</v>
      </c>
    </row>
    <row r="34" customHeight="1" spans="1:22">
      <c r="A34" s="129">
        <f>IF(报名汇总表!A34="","",报名汇总表!A34)</f>
        <v>33</v>
      </c>
      <c r="B34" s="129" t="str">
        <f>IF(报名汇总表!B34="","",报名汇总表!B34)</f>
        <v>阮芸婕</v>
      </c>
      <c r="C34" s="129" t="str">
        <f>IF(报名汇总表!C34="","",报名汇总表!C34)</f>
        <v>男子</v>
      </c>
      <c r="D34" s="129" t="str">
        <f>IF(报名汇总表!D34="","",报名汇总表!D34)</f>
        <v>Y</v>
      </c>
      <c r="E34" s="129" t="str">
        <f>IF(报名汇总表!E34="","",报名汇总表!E34)</f>
        <v>Y</v>
      </c>
      <c r="F34" s="130" t="str">
        <f>IF(报名汇总表!G34="","",报名汇总表!G34)</f>
        <v>代表队D</v>
      </c>
      <c r="K34" s="132">
        <f>IF(D34="","",COUNTIF($D$2:D34,"&gt;&lt;"))</f>
        <v>22</v>
      </c>
      <c r="L34" s="129" t="str">
        <f t="shared" si="0"/>
        <v>阮芸婕-男子-街式</v>
      </c>
      <c r="M34" s="132">
        <f>IF(E34="","",MAX(K:K)+COUNTIF($E$2:E34,"&gt;&lt;"))</f>
        <v>53</v>
      </c>
      <c r="N34" s="129" t="str">
        <f t="shared" si="1"/>
        <v>阮芸婕-男子-碗池</v>
      </c>
      <c r="R34" s="129">
        <f t="shared" si="2"/>
        <v>33</v>
      </c>
      <c r="S34" s="129" t="str">
        <f t="shared" si="3"/>
        <v>叶毓芸-男子-碗池</v>
      </c>
      <c r="T34" s="129" t="str">
        <f t="shared" si="4"/>
        <v>叶毓芸</v>
      </c>
      <c r="U34" s="129" t="str">
        <f t="shared" si="5"/>
        <v>男子</v>
      </c>
      <c r="V34" s="129" t="str">
        <f t="shared" si="6"/>
        <v>碗池</v>
      </c>
    </row>
    <row r="35" customHeight="1" spans="1:22">
      <c r="A35" s="129">
        <f>IF(报名汇总表!A35="","",报名汇总表!A35)</f>
        <v>34</v>
      </c>
      <c r="B35" s="129" t="str">
        <f>IF(报名汇总表!B35="","",报名汇总表!B35)</f>
        <v>韩颖</v>
      </c>
      <c r="C35" s="129" t="str">
        <f>IF(报名汇总表!C35="","",报名汇总表!C35)</f>
        <v>女子</v>
      </c>
      <c r="D35" s="129" t="str">
        <f>IF(报名汇总表!D35="","",报名汇总表!D35)</f>
        <v/>
      </c>
      <c r="E35" s="129" t="str">
        <f>IF(报名汇总表!E35="","",报名汇总表!E35)</f>
        <v/>
      </c>
      <c r="F35" s="130" t="str">
        <f>IF(报名汇总表!G35="","",报名汇总表!G35)</f>
        <v>代表队F</v>
      </c>
      <c r="K35" s="132" t="str">
        <f>IF(D35="","",COUNTIF($D$2:D35,"&gt;&lt;"))</f>
        <v/>
      </c>
      <c r="L35" s="129" t="str">
        <f t="shared" ref="L35:L66" si="7">IF(D35="","",CONCATENATE($B35,"-",$C35,"-",$D$1))</f>
        <v/>
      </c>
      <c r="M35" s="132" t="str">
        <f>IF(E35="","",MAX(K:K)+COUNTIF($E$2:E35,"&gt;&lt;"))</f>
        <v/>
      </c>
      <c r="N35" s="129" t="str">
        <f t="shared" ref="N35:N66" si="8">IF(E35="","",CONCATENATE($B35,"-",$C35,"-",$E$1))</f>
        <v/>
      </c>
      <c r="R35" s="129">
        <f t="shared" ref="R35:R66" si="9">IF(MAX(M:M)-ROW()+1&lt;0,"",ROW()-1)</f>
        <v>34</v>
      </c>
      <c r="S35" s="129" t="str">
        <f t="shared" ref="S35:S66" si="10">IF(R35="","",IF(R35-MAX(K:K)&lt;=0,_xlfn.XLOOKUP(R35,K:K,L:L),_xlfn.XLOOKUP(R35,M:M,N:N)))</f>
        <v>廖枫-男子-碗池</v>
      </c>
      <c r="T35" s="129" t="str">
        <f t="shared" ref="T35:T66" si="11">IF(S35="","",LEFT(S35,FIND("-",S35)-1))</f>
        <v>廖枫</v>
      </c>
      <c r="U35" s="129" t="str">
        <f t="shared" ref="U35:U66" si="12">IF(S35="","",MID(S35,SEARCH("-",S35)+1,SEARCH("@",SUBSTITUTE(S35,"-","@",2))-LEN(T35)-2))</f>
        <v>男子</v>
      </c>
      <c r="V35" s="129" t="str">
        <f t="shared" ref="V35:V66" si="13">IF(S35="","",RIGHT(S35,LEN(S35)-FIND("@",SUBSTITUTE(S35,"-","@",2))))</f>
        <v>碗池</v>
      </c>
    </row>
    <row r="36" customHeight="1" spans="1:22">
      <c r="A36" s="129">
        <f>IF(报名汇总表!A36="","",报名汇总表!A36)</f>
        <v>35</v>
      </c>
      <c r="B36" s="129" t="str">
        <f>IF(报名汇总表!B36="","",报名汇总表!B36)</f>
        <v>罗婷黛</v>
      </c>
      <c r="C36" s="129" t="str">
        <f>IF(报名汇总表!C36="","",报名汇总表!C36)</f>
        <v>男子</v>
      </c>
      <c r="D36" s="129" t="str">
        <f>IF(报名汇总表!D36="","",报名汇总表!D36)</f>
        <v>Y</v>
      </c>
      <c r="E36" s="129" t="str">
        <f>IF(报名汇总表!E36="","",报名汇总表!E36)</f>
        <v>Y</v>
      </c>
      <c r="F36" s="130" t="str">
        <f>IF(报名汇总表!G36="","",报名汇总表!G36)</f>
        <v>代表队E</v>
      </c>
      <c r="K36" s="132">
        <f>IF(D36="","",COUNTIF($D$2:D36,"&gt;&lt;"))</f>
        <v>23</v>
      </c>
      <c r="L36" s="129" t="str">
        <f t="shared" si="7"/>
        <v>罗婷黛-男子-街式</v>
      </c>
      <c r="M36" s="132">
        <f>IF(E36="","",MAX(K:K)+COUNTIF($E$2:E36,"&gt;&lt;"))</f>
        <v>54</v>
      </c>
      <c r="N36" s="129" t="str">
        <f t="shared" si="8"/>
        <v>罗婷黛-男子-碗池</v>
      </c>
      <c r="R36" s="129">
        <f t="shared" si="9"/>
        <v>35</v>
      </c>
      <c r="S36" s="129" t="str">
        <f t="shared" si="10"/>
        <v>何荷梦-男子-碗池</v>
      </c>
      <c r="T36" s="129" t="str">
        <f t="shared" si="11"/>
        <v>何荷梦</v>
      </c>
      <c r="U36" s="129" t="str">
        <f t="shared" si="12"/>
        <v>男子</v>
      </c>
      <c r="V36" s="129" t="str">
        <f t="shared" si="13"/>
        <v>碗池</v>
      </c>
    </row>
    <row r="37" customHeight="1" spans="1:22">
      <c r="A37" s="129">
        <f>IF(报名汇总表!A37="","",报名汇总表!A37)</f>
        <v>36</v>
      </c>
      <c r="B37" s="129" t="str">
        <f>IF(报名汇总表!B37="","",报名汇总表!B37)</f>
        <v>纪真凤</v>
      </c>
      <c r="C37" s="129" t="str">
        <f>IF(报名汇总表!C37="","",报名汇总表!C37)</f>
        <v>男子</v>
      </c>
      <c r="D37" s="129" t="str">
        <f>IF(报名汇总表!D37="","",报名汇总表!D37)</f>
        <v/>
      </c>
      <c r="E37" s="129" t="str">
        <f>IF(报名汇总表!E37="","",报名汇总表!E37)</f>
        <v>Y</v>
      </c>
      <c r="F37" s="130" t="str">
        <f>IF(报名汇总表!G37="","",报名汇总表!G37)</f>
        <v>代表队D</v>
      </c>
      <c r="K37" s="132" t="str">
        <f>IF(D37="","",COUNTIF($D$2:D37,"&gt;&lt;"))</f>
        <v/>
      </c>
      <c r="L37" s="129" t="str">
        <f t="shared" si="7"/>
        <v/>
      </c>
      <c r="M37" s="132">
        <f>IF(E37="","",MAX(K:K)+COUNTIF($E$2:E37,"&gt;&lt;"))</f>
        <v>55</v>
      </c>
      <c r="N37" s="129" t="str">
        <f t="shared" si="8"/>
        <v>纪真凤-男子-碗池</v>
      </c>
      <c r="R37" s="129">
        <f t="shared" si="9"/>
        <v>36</v>
      </c>
      <c r="S37" s="129" t="str">
        <f t="shared" si="10"/>
        <v>梁羽-男子-碗池</v>
      </c>
      <c r="T37" s="129" t="str">
        <f t="shared" si="11"/>
        <v>梁羽</v>
      </c>
      <c r="U37" s="129" t="str">
        <f t="shared" si="12"/>
        <v>男子</v>
      </c>
      <c r="V37" s="129" t="str">
        <f t="shared" si="13"/>
        <v>碗池</v>
      </c>
    </row>
    <row r="38" customHeight="1" spans="1:22">
      <c r="A38" s="129">
        <f>IF(报名汇总表!A38="","",报名汇总表!A38)</f>
        <v>37</v>
      </c>
      <c r="B38" s="129" t="str">
        <f>IF(报名汇总表!B38="","",报名汇总表!B38)</f>
        <v>侯姣月</v>
      </c>
      <c r="C38" s="129" t="str">
        <f>IF(报名汇总表!C38="","",报名汇总表!C38)</f>
        <v>女子</v>
      </c>
      <c r="D38" s="129" t="str">
        <f>IF(报名汇总表!D38="","",报名汇总表!D38)</f>
        <v>Y</v>
      </c>
      <c r="E38" s="129" t="str">
        <f>IF(报名汇总表!E38="","",报名汇总表!E38)</f>
        <v>Y</v>
      </c>
      <c r="F38" s="130" t="str">
        <f>IF(报名汇总表!G38="","",报名汇总表!G38)</f>
        <v>代表队A</v>
      </c>
      <c r="K38" s="132">
        <f>IF(D38="","",COUNTIF($D$2:D38,"&gt;&lt;"))</f>
        <v>24</v>
      </c>
      <c r="L38" s="129" t="str">
        <f t="shared" si="7"/>
        <v>侯姣月-女子-街式</v>
      </c>
      <c r="M38" s="132">
        <f>IF(E38="","",MAX(K:K)+COUNTIF($E$2:E38,"&gt;&lt;"))</f>
        <v>56</v>
      </c>
      <c r="N38" s="129" t="str">
        <f t="shared" si="8"/>
        <v>侯姣月-女子-碗池</v>
      </c>
      <c r="R38" s="129">
        <f t="shared" si="9"/>
        <v>37</v>
      </c>
      <c r="S38" s="129" t="str">
        <f t="shared" si="10"/>
        <v>吕月-男子-碗池</v>
      </c>
      <c r="T38" s="129" t="str">
        <f t="shared" si="11"/>
        <v>吕月</v>
      </c>
      <c r="U38" s="129" t="str">
        <f t="shared" si="12"/>
        <v>男子</v>
      </c>
      <c r="V38" s="129" t="str">
        <f t="shared" si="13"/>
        <v>碗池</v>
      </c>
    </row>
    <row r="39" customHeight="1" spans="1:22">
      <c r="A39" s="129">
        <f>IF(报名汇总表!A39="","",报名汇总表!A39)</f>
        <v>38</v>
      </c>
      <c r="B39" s="129" t="str">
        <f>IF(报名汇总表!B39="","",报名汇总表!B39)</f>
        <v>罗亚</v>
      </c>
      <c r="C39" s="129" t="str">
        <f>IF(报名汇总表!C39="","",报名汇总表!C39)</f>
        <v>女子</v>
      </c>
      <c r="D39" s="129" t="str">
        <f>IF(报名汇总表!D39="","",报名汇总表!D39)</f>
        <v>Y</v>
      </c>
      <c r="E39" s="129" t="str">
        <f>IF(报名汇总表!E39="","",报名汇总表!E39)</f>
        <v/>
      </c>
      <c r="F39" s="130" t="str">
        <f>IF(报名汇总表!G39="","",报名汇总表!G39)</f>
        <v>代表队B</v>
      </c>
      <c r="K39" s="132">
        <f>IF(D39="","",COUNTIF($D$2:D39,"&gt;&lt;"))</f>
        <v>25</v>
      </c>
      <c r="L39" s="129" t="str">
        <f t="shared" si="7"/>
        <v>罗亚-女子-街式</v>
      </c>
      <c r="M39" s="132" t="str">
        <f>IF(E39="","",MAX(K:K)+COUNTIF($E$2:E39,"&gt;&lt;"))</f>
        <v/>
      </c>
      <c r="N39" s="129" t="str">
        <f t="shared" si="8"/>
        <v/>
      </c>
      <c r="R39" s="129">
        <f t="shared" si="9"/>
        <v>38</v>
      </c>
      <c r="S39" s="129" t="str">
        <f t="shared" si="10"/>
        <v>余婵澜-女子-碗池</v>
      </c>
      <c r="T39" s="129" t="str">
        <f t="shared" si="11"/>
        <v>余婵澜</v>
      </c>
      <c r="U39" s="129" t="str">
        <f t="shared" si="12"/>
        <v>女子</v>
      </c>
      <c r="V39" s="129" t="str">
        <f t="shared" si="13"/>
        <v>碗池</v>
      </c>
    </row>
    <row r="40" customHeight="1" spans="1:22">
      <c r="A40" s="129">
        <f>IF(报名汇总表!A40="","",报名汇总表!A40)</f>
        <v>39</v>
      </c>
      <c r="B40" s="129" t="str">
        <f>IF(报名汇总表!B40="","",报名汇总表!B40)</f>
        <v>连丹</v>
      </c>
      <c r="C40" s="129" t="str">
        <f>IF(报名汇总表!C40="","",报名汇总表!C40)</f>
        <v>女子</v>
      </c>
      <c r="D40" s="129" t="str">
        <f>IF(报名汇总表!D40="","",报名汇总表!D40)</f>
        <v>Y</v>
      </c>
      <c r="E40" s="129" t="str">
        <f>IF(报名汇总表!E40="","",报名汇总表!E40)</f>
        <v/>
      </c>
      <c r="F40" s="130" t="str">
        <f>IF(报名汇总表!G40="","",报名汇总表!G40)</f>
        <v>代表队B</v>
      </c>
      <c r="K40" s="132">
        <f>IF(D40="","",COUNTIF($D$2:D40,"&gt;&lt;"))</f>
        <v>26</v>
      </c>
      <c r="L40" s="129" t="str">
        <f t="shared" si="7"/>
        <v>连丹-女子-街式</v>
      </c>
      <c r="M40" s="132" t="str">
        <f>IF(E40="","",MAX(K:K)+COUNTIF($E$2:E40,"&gt;&lt;"))</f>
        <v/>
      </c>
      <c r="N40" s="129" t="str">
        <f t="shared" si="8"/>
        <v/>
      </c>
      <c r="R40" s="129">
        <f t="shared" si="9"/>
        <v>39</v>
      </c>
      <c r="S40" s="129" t="str">
        <f t="shared" si="10"/>
        <v>洪柔妍-女子-碗池</v>
      </c>
      <c r="T40" s="129" t="str">
        <f t="shared" si="11"/>
        <v>洪柔妍</v>
      </c>
      <c r="U40" s="129" t="str">
        <f t="shared" si="12"/>
        <v>女子</v>
      </c>
      <c r="V40" s="129" t="str">
        <f t="shared" si="13"/>
        <v>碗池</v>
      </c>
    </row>
    <row r="41" customHeight="1" spans="1:22">
      <c r="A41" s="129">
        <f>IF(报名汇总表!A41="","",报名汇总表!A41)</f>
        <v>40</v>
      </c>
      <c r="B41" s="129" t="str">
        <f>IF(报名汇总表!B41="","",报名汇总表!B41)</f>
        <v>江璐</v>
      </c>
      <c r="C41" s="129" t="str">
        <f>IF(报名汇总表!C41="","",报名汇总表!C41)</f>
        <v>男子</v>
      </c>
      <c r="D41" s="129" t="str">
        <f>IF(报名汇总表!D41="","",报名汇总表!D41)</f>
        <v/>
      </c>
      <c r="E41" s="129" t="str">
        <f>IF(报名汇总表!E41="","",报名汇总表!E41)</f>
        <v>Y</v>
      </c>
      <c r="F41" s="130" t="str">
        <f>IF(报名汇总表!G41="","",报名汇总表!G41)</f>
        <v>代表队B</v>
      </c>
      <c r="K41" s="132" t="str">
        <f>IF(D41="","",COUNTIF($D$2:D41,"&gt;&lt;"))</f>
        <v/>
      </c>
      <c r="L41" s="129" t="str">
        <f t="shared" si="7"/>
        <v/>
      </c>
      <c r="M41" s="132">
        <f>IF(E41="","",MAX(K:K)+COUNTIF($E$2:E41,"&gt;&lt;"))</f>
        <v>57</v>
      </c>
      <c r="N41" s="129" t="str">
        <f t="shared" si="8"/>
        <v>江璐-男子-碗池</v>
      </c>
      <c r="R41" s="129">
        <f t="shared" si="9"/>
        <v>40</v>
      </c>
      <c r="S41" s="129" t="str">
        <f t="shared" si="10"/>
        <v>赖君宁-女子-碗池</v>
      </c>
      <c r="T41" s="129" t="str">
        <f t="shared" si="11"/>
        <v>赖君宁</v>
      </c>
      <c r="U41" s="129" t="str">
        <f t="shared" si="12"/>
        <v>女子</v>
      </c>
      <c r="V41" s="129" t="str">
        <f t="shared" si="13"/>
        <v>碗池</v>
      </c>
    </row>
    <row r="42" customHeight="1" spans="1:22">
      <c r="A42" s="129">
        <f>IF(报名汇总表!A42="","",报名汇总表!A42)</f>
        <v>41</v>
      </c>
      <c r="B42" s="129" t="str">
        <f>IF(报名汇总表!B42="","",报名汇总表!B42)</f>
        <v>李岚</v>
      </c>
      <c r="C42" s="129" t="str">
        <f>IF(报名汇总表!C42="","",报名汇总表!C42)</f>
        <v>男子</v>
      </c>
      <c r="D42" s="129" t="str">
        <f>IF(报名汇总表!D42="","",报名汇总表!D42)</f>
        <v>Y</v>
      </c>
      <c r="E42" s="129" t="str">
        <f>IF(报名汇总表!E42="","",报名汇总表!E42)</f>
        <v>Y</v>
      </c>
      <c r="F42" s="130" t="str">
        <f>IF(报名汇总表!G42="","",报名汇总表!G42)</f>
        <v>代表队C</v>
      </c>
      <c r="K42" s="132">
        <f>IF(D42="","",COUNTIF($D$2:D42,"&gt;&lt;"))</f>
        <v>27</v>
      </c>
      <c r="L42" s="129" t="str">
        <f t="shared" si="7"/>
        <v>李岚-男子-街式</v>
      </c>
      <c r="M42" s="132">
        <f>IF(E42="","",MAX(K:K)+COUNTIF($E$2:E42,"&gt;&lt;"))</f>
        <v>58</v>
      </c>
      <c r="N42" s="129" t="str">
        <f t="shared" si="8"/>
        <v>李岚-男子-碗池</v>
      </c>
      <c r="R42" s="129">
        <f t="shared" si="9"/>
        <v>41</v>
      </c>
      <c r="S42" s="129" t="str">
        <f t="shared" si="10"/>
        <v>邵萍-女子-碗池</v>
      </c>
      <c r="T42" s="129" t="str">
        <f t="shared" si="11"/>
        <v>邵萍</v>
      </c>
      <c r="U42" s="129" t="str">
        <f t="shared" si="12"/>
        <v>女子</v>
      </c>
      <c r="V42" s="129" t="str">
        <f t="shared" si="13"/>
        <v>碗池</v>
      </c>
    </row>
    <row r="43" customHeight="1" spans="1:22">
      <c r="A43" s="129">
        <f>IF(报名汇总表!A43="","",报名汇总表!A43)</f>
        <v>42</v>
      </c>
      <c r="B43" s="129" t="str">
        <f>IF(报名汇总表!B43="","",报名汇总表!B43)</f>
        <v>刘倩馨</v>
      </c>
      <c r="C43" s="129" t="str">
        <f>IF(报名汇总表!C43="","",报名汇总表!C43)</f>
        <v>男子</v>
      </c>
      <c r="D43" s="129" t="str">
        <f>IF(报名汇总表!D43="","",报名汇总表!D43)</f>
        <v>Y</v>
      </c>
      <c r="E43" s="129" t="str">
        <f>IF(报名汇总表!E43="","",报名汇总表!E43)</f>
        <v>Y</v>
      </c>
      <c r="F43" s="130" t="str">
        <f>IF(报名汇总表!G43="","",报名汇总表!G43)</f>
        <v>代表队B</v>
      </c>
      <c r="K43" s="132">
        <f>IF(D43="","",COUNTIF($D$2:D43,"&gt;&lt;"))</f>
        <v>28</v>
      </c>
      <c r="L43" s="129" t="str">
        <f t="shared" si="7"/>
        <v>刘倩馨-男子-街式</v>
      </c>
      <c r="M43" s="132">
        <f>IF(E43="","",MAX(K:K)+COUNTIF($E$2:E43,"&gt;&lt;"))</f>
        <v>59</v>
      </c>
      <c r="N43" s="129" t="str">
        <f t="shared" si="8"/>
        <v>刘倩馨-男子-碗池</v>
      </c>
      <c r="R43" s="129">
        <f t="shared" si="9"/>
        <v>42</v>
      </c>
      <c r="S43" s="129" t="str">
        <f t="shared" si="10"/>
        <v>姚莲影-男子-碗池</v>
      </c>
      <c r="T43" s="129" t="str">
        <f t="shared" si="11"/>
        <v>姚莲影</v>
      </c>
      <c r="U43" s="129" t="str">
        <f t="shared" si="12"/>
        <v>男子</v>
      </c>
      <c r="V43" s="129" t="str">
        <f t="shared" si="13"/>
        <v>碗池</v>
      </c>
    </row>
    <row r="44" customHeight="1" spans="1:22">
      <c r="A44" s="129">
        <f>IF(报名汇总表!A44="","",报名汇总表!A44)</f>
        <v>43</v>
      </c>
      <c r="B44" s="129" t="str">
        <f>IF(报名汇总表!B44="","",报名汇总表!B44)</f>
        <v>蔡婉</v>
      </c>
      <c r="C44" s="129" t="str">
        <f>IF(报名汇总表!C44="","",报名汇总表!C44)</f>
        <v>男子</v>
      </c>
      <c r="D44" s="129" t="str">
        <f>IF(报名汇总表!D44="","",报名汇总表!D44)</f>
        <v/>
      </c>
      <c r="E44" s="129" t="str">
        <f>IF(报名汇总表!E44="","",报名汇总表!E44)</f>
        <v>Y</v>
      </c>
      <c r="F44" s="130" t="str">
        <f>IF(报名汇总表!G44="","",报名汇总表!G44)</f>
        <v>代表队B</v>
      </c>
      <c r="K44" s="132" t="str">
        <f>IF(D44="","",COUNTIF($D$2:D44,"&gt;&lt;"))</f>
        <v/>
      </c>
      <c r="L44" s="129" t="str">
        <f t="shared" si="7"/>
        <v/>
      </c>
      <c r="M44" s="132">
        <f>IF(E44="","",MAX(K:K)+COUNTIF($E$2:E44,"&gt;&lt;"))</f>
        <v>60</v>
      </c>
      <c r="N44" s="129" t="str">
        <f t="shared" si="8"/>
        <v>蔡婉-男子-碗池</v>
      </c>
      <c r="R44" s="129">
        <f t="shared" si="9"/>
        <v>43</v>
      </c>
      <c r="S44" s="129" t="str">
        <f t="shared" si="10"/>
        <v>郭竹巧-女子-碗池</v>
      </c>
      <c r="T44" s="129" t="str">
        <f t="shared" si="11"/>
        <v>郭竹巧</v>
      </c>
      <c r="U44" s="129" t="str">
        <f t="shared" si="12"/>
        <v>女子</v>
      </c>
      <c r="V44" s="129" t="str">
        <f t="shared" si="13"/>
        <v>碗池</v>
      </c>
    </row>
    <row r="45" customHeight="1" spans="1:22">
      <c r="A45" s="129">
        <f>IF(报名汇总表!A45="","",报名汇总表!A45)</f>
        <v>44</v>
      </c>
      <c r="B45" s="129" t="str">
        <f>IF(报名汇总表!B45="","",报名汇总表!B45)</f>
        <v>凃纯春</v>
      </c>
      <c r="C45" s="129" t="str">
        <f>IF(报名汇总表!C45="","",报名汇总表!C45)</f>
        <v>男子</v>
      </c>
      <c r="D45" s="129" t="str">
        <f>IF(报名汇总表!D45="","",报名汇总表!D45)</f>
        <v>Y</v>
      </c>
      <c r="E45" s="129" t="str">
        <f>IF(报名汇总表!E45="","",报名汇总表!E45)</f>
        <v/>
      </c>
      <c r="F45" s="130" t="str">
        <f>IF(报名汇总表!G45="","",报名汇总表!G45)</f>
        <v>代表队C</v>
      </c>
      <c r="K45" s="132">
        <f>IF(D45="","",COUNTIF($D$2:D45,"&gt;&lt;"))</f>
        <v>29</v>
      </c>
      <c r="L45" s="129" t="str">
        <f t="shared" si="7"/>
        <v>凃纯春-男子-街式</v>
      </c>
      <c r="M45" s="132" t="str">
        <f>IF(E45="","",MAX(K:K)+COUNTIF($E$2:E45,"&gt;&lt;"))</f>
        <v/>
      </c>
      <c r="N45" s="129" t="str">
        <f t="shared" si="8"/>
        <v/>
      </c>
      <c r="R45" s="129">
        <f t="shared" si="9"/>
        <v>44</v>
      </c>
      <c r="S45" s="129" t="str">
        <f t="shared" si="10"/>
        <v>彭思-男子-碗池</v>
      </c>
      <c r="T45" s="129" t="str">
        <f t="shared" si="11"/>
        <v>彭思</v>
      </c>
      <c r="U45" s="129" t="str">
        <f t="shared" si="12"/>
        <v>男子</v>
      </c>
      <c r="V45" s="129" t="str">
        <f t="shared" si="13"/>
        <v>碗池</v>
      </c>
    </row>
    <row r="46" customHeight="1" spans="1:22">
      <c r="A46" s="129">
        <f>IF(报名汇总表!A46="","",报名汇总表!A46)</f>
        <v>45</v>
      </c>
      <c r="B46" s="129" t="str">
        <f>IF(报名汇总表!B46="","",报名汇总表!B46)</f>
        <v>蓝瑞菊</v>
      </c>
      <c r="C46" s="129" t="str">
        <f>IF(报名汇总表!C46="","",报名汇总表!C46)</f>
        <v>女子</v>
      </c>
      <c r="D46" s="129" t="str">
        <f>IF(报名汇总表!D46="","",报名汇总表!D46)</f>
        <v/>
      </c>
      <c r="E46" s="129" t="str">
        <f>IF(报名汇总表!E46="","",报名汇总表!E46)</f>
        <v>Y</v>
      </c>
      <c r="F46" s="130" t="str">
        <f>IF(报名汇总表!G46="","",报名汇总表!G46)</f>
        <v>代表队D</v>
      </c>
      <c r="K46" s="132" t="str">
        <f>IF(D46="","",COUNTIF($D$2:D46,"&gt;&lt;"))</f>
        <v/>
      </c>
      <c r="L46" s="129" t="str">
        <f t="shared" si="7"/>
        <v/>
      </c>
      <c r="M46" s="132">
        <f>IF(E46="","",MAX(K:K)+COUNTIF($E$2:E46,"&gt;&lt;"))</f>
        <v>61</v>
      </c>
      <c r="N46" s="129" t="str">
        <f t="shared" si="8"/>
        <v>蓝瑞菊-女子-碗池</v>
      </c>
      <c r="R46" s="129">
        <f t="shared" si="9"/>
        <v>45</v>
      </c>
      <c r="S46" s="129" t="str">
        <f t="shared" si="10"/>
        <v>夏雁-男子-碗池</v>
      </c>
      <c r="T46" s="129" t="str">
        <f t="shared" si="11"/>
        <v>夏雁</v>
      </c>
      <c r="U46" s="129" t="str">
        <f t="shared" si="12"/>
        <v>男子</v>
      </c>
      <c r="V46" s="129" t="str">
        <f t="shared" si="13"/>
        <v>碗池</v>
      </c>
    </row>
    <row r="47" customHeight="1" spans="1:22">
      <c r="A47" s="129">
        <f>IF(报名汇总表!A47="","",报名汇总表!A47)</f>
        <v>46</v>
      </c>
      <c r="B47" s="129" t="str">
        <f>IF(报名汇总表!B47="","",报名汇总表!B47)</f>
        <v>汤真娴</v>
      </c>
      <c r="C47" s="129" t="str">
        <f>IF(报名汇总表!C47="","",报名汇总表!C47)</f>
        <v>男子</v>
      </c>
      <c r="D47" s="129" t="str">
        <f>IF(报名汇总表!D47="","",报名汇总表!D47)</f>
        <v/>
      </c>
      <c r="E47" s="129" t="str">
        <f>IF(报名汇总表!E47="","",报名汇总表!E47)</f>
        <v>Y</v>
      </c>
      <c r="F47" s="130" t="str">
        <f>IF(报名汇总表!G47="","",报名汇总表!G47)</f>
        <v>代表队E</v>
      </c>
      <c r="K47" s="132" t="str">
        <f>IF(D47="","",COUNTIF($D$2:D47,"&gt;&lt;"))</f>
        <v/>
      </c>
      <c r="L47" s="129" t="str">
        <f t="shared" si="7"/>
        <v/>
      </c>
      <c r="M47" s="132">
        <f>IF(E47="","",MAX(K:K)+COUNTIF($E$2:E47,"&gt;&lt;"))</f>
        <v>62</v>
      </c>
      <c r="N47" s="129" t="str">
        <f t="shared" si="8"/>
        <v>汤真娴-男子-碗池</v>
      </c>
      <c r="R47" s="129">
        <f t="shared" si="9"/>
        <v>46</v>
      </c>
      <c r="S47" s="129" t="str">
        <f t="shared" si="10"/>
        <v>田希丽-男子-碗池</v>
      </c>
      <c r="T47" s="129" t="str">
        <f t="shared" si="11"/>
        <v>田希丽</v>
      </c>
      <c r="U47" s="129" t="str">
        <f t="shared" si="12"/>
        <v>男子</v>
      </c>
      <c r="V47" s="129" t="str">
        <f t="shared" si="13"/>
        <v>碗池</v>
      </c>
    </row>
    <row r="48" customHeight="1" spans="1:22">
      <c r="A48" s="129">
        <f>IF(报名汇总表!A48="","",报名汇总表!A48)</f>
        <v>47</v>
      </c>
      <c r="B48" s="129" t="str">
        <f>IF(报名汇总表!B48="","",报名汇总表!B48)</f>
        <v>余香纨</v>
      </c>
      <c r="C48" s="129" t="str">
        <f>IF(报名汇总表!C48="","",报名汇总表!C48)</f>
        <v>男子</v>
      </c>
      <c r="D48" s="129" t="str">
        <f>IF(报名汇总表!D48="","",报名汇总表!D48)</f>
        <v/>
      </c>
      <c r="E48" s="129" t="str">
        <f>IF(报名汇总表!E48="","",报名汇总表!E48)</f>
        <v>Y</v>
      </c>
      <c r="F48" s="130" t="str">
        <f>IF(报名汇总表!G48="","",报名汇总表!G48)</f>
        <v>代表队G</v>
      </c>
      <c r="K48" s="132" t="str">
        <f>IF(D48="","",COUNTIF($D$2:D48,"&gt;&lt;"))</f>
        <v/>
      </c>
      <c r="L48" s="129" t="str">
        <f t="shared" si="7"/>
        <v/>
      </c>
      <c r="M48" s="132">
        <f>IF(E48="","",MAX(K:K)+COUNTIF($E$2:E48,"&gt;&lt;"))</f>
        <v>63</v>
      </c>
      <c r="N48" s="129" t="str">
        <f t="shared" si="8"/>
        <v>余香纨-男子-碗池</v>
      </c>
      <c r="R48" s="129">
        <f t="shared" si="9"/>
        <v>47</v>
      </c>
      <c r="S48" s="129" t="str">
        <f t="shared" si="10"/>
        <v>宋晓-女子-碗池</v>
      </c>
      <c r="T48" s="129" t="str">
        <f t="shared" si="11"/>
        <v>宋晓</v>
      </c>
      <c r="U48" s="129" t="str">
        <f t="shared" si="12"/>
        <v>女子</v>
      </c>
      <c r="V48" s="129" t="str">
        <f t="shared" si="13"/>
        <v>碗池</v>
      </c>
    </row>
    <row r="49" customHeight="1" spans="1:22">
      <c r="A49" s="129">
        <f>IF(报名汇总表!A49="","",报名汇总表!A49)</f>
        <v>48</v>
      </c>
      <c r="B49" s="129" t="str">
        <f>IF(报名汇总表!B49="","",报名汇总表!B49)</f>
        <v>萧秋</v>
      </c>
      <c r="C49" s="129" t="str">
        <f>IF(报名汇总表!C49="","",报名汇总表!C49)</f>
        <v>男子</v>
      </c>
      <c r="D49" s="129" t="str">
        <f>IF(报名汇总表!D49="","",报名汇总表!D49)</f>
        <v>Y</v>
      </c>
      <c r="E49" s="129" t="str">
        <f>IF(报名汇总表!E49="","",报名汇总表!E49)</f>
        <v>Y</v>
      </c>
      <c r="F49" s="130" t="str">
        <f>IF(报名汇总表!G49="","",报名汇总表!G49)</f>
        <v>代表队E</v>
      </c>
      <c r="K49" s="132">
        <f>IF(D49="","",COUNTIF($D$2:D49,"&gt;&lt;"))</f>
        <v>30</v>
      </c>
      <c r="L49" s="129" t="str">
        <f t="shared" si="7"/>
        <v>萧秋-男子-街式</v>
      </c>
      <c r="M49" s="132">
        <f>IF(E49="","",MAX(K:K)+COUNTIF($E$2:E49,"&gt;&lt;"))</f>
        <v>64</v>
      </c>
      <c r="N49" s="129" t="str">
        <f t="shared" si="8"/>
        <v>萧秋-男子-碗池</v>
      </c>
      <c r="R49" s="129">
        <f t="shared" si="9"/>
        <v>48</v>
      </c>
      <c r="S49" s="129" t="str">
        <f t="shared" si="10"/>
        <v>江贞-男子-碗池</v>
      </c>
      <c r="T49" s="129" t="str">
        <f t="shared" si="11"/>
        <v>江贞</v>
      </c>
      <c r="U49" s="129" t="str">
        <f t="shared" si="12"/>
        <v>男子</v>
      </c>
      <c r="V49" s="129" t="str">
        <f t="shared" si="13"/>
        <v>碗池</v>
      </c>
    </row>
    <row r="50" customHeight="1" spans="1:22">
      <c r="A50" s="129">
        <f>IF(报名汇总表!A50="","",报名汇总表!A50)</f>
        <v>49</v>
      </c>
      <c r="B50" s="129" t="str">
        <f>IF(报名汇总表!B50="","",报名汇总表!B50)</f>
        <v>童黛伊</v>
      </c>
      <c r="C50" s="129" t="str">
        <f>IF(报名汇总表!C50="","",报名汇总表!C50)</f>
        <v>男子</v>
      </c>
      <c r="D50" s="129" t="str">
        <f>IF(报名汇总表!D50="","",报名汇总表!D50)</f>
        <v>Y</v>
      </c>
      <c r="E50" s="129" t="str">
        <f>IF(报名汇总表!E50="","",报名汇总表!E50)</f>
        <v/>
      </c>
      <c r="F50" s="130" t="str">
        <f>IF(报名汇总表!G50="","",报名汇总表!G50)</f>
        <v>代表队D</v>
      </c>
      <c r="K50" s="132">
        <f>IF(D50="","",COUNTIF($D$2:D50,"&gt;&lt;"))</f>
        <v>31</v>
      </c>
      <c r="L50" s="129" t="str">
        <f t="shared" si="7"/>
        <v>童黛伊-男子-街式</v>
      </c>
      <c r="M50" s="132" t="str">
        <f>IF(E50="","",MAX(K:K)+COUNTIF($E$2:E50,"&gt;&lt;"))</f>
        <v/>
      </c>
      <c r="N50" s="129" t="str">
        <f t="shared" si="8"/>
        <v/>
      </c>
      <c r="R50" s="129">
        <f t="shared" si="9"/>
        <v>49</v>
      </c>
      <c r="S50" s="129" t="str">
        <f t="shared" si="10"/>
        <v>潘柔-男子-碗池</v>
      </c>
      <c r="T50" s="129" t="str">
        <f t="shared" si="11"/>
        <v>潘柔</v>
      </c>
      <c r="U50" s="129" t="str">
        <f t="shared" si="12"/>
        <v>男子</v>
      </c>
      <c r="V50" s="129" t="str">
        <f t="shared" si="13"/>
        <v>碗池</v>
      </c>
    </row>
    <row r="51" customHeight="1" spans="1:22">
      <c r="A51" s="129">
        <f>IF(报名汇总表!A51="","",报名汇总表!A51)</f>
        <v>50</v>
      </c>
      <c r="B51" s="129" t="str">
        <f>IF(报名汇总表!B51="","",报名汇总表!B51)</f>
        <v>柳珍</v>
      </c>
      <c r="C51" s="129" t="str">
        <f>IF(报名汇总表!C51="","",报名汇总表!C51)</f>
        <v>男子</v>
      </c>
      <c r="D51" s="129" t="str">
        <f>IF(报名汇总表!D51="","",报名汇总表!D51)</f>
        <v>Y</v>
      </c>
      <c r="E51" s="129" t="str">
        <f>IF(报名汇总表!E51="","",报名汇总表!E51)</f>
        <v/>
      </c>
      <c r="F51" s="130" t="str">
        <f>IF(报名汇总表!G51="","",报名汇总表!G51)</f>
        <v>代表队F</v>
      </c>
      <c r="K51" s="132">
        <f>IF(D51="","",COUNTIF($D$2:D51,"&gt;&lt;"))</f>
        <v>32</v>
      </c>
      <c r="L51" s="129" t="str">
        <f t="shared" si="7"/>
        <v>柳珍-男子-街式</v>
      </c>
      <c r="M51" s="132" t="str">
        <f>IF(E51="","",MAX(K:K)+COUNTIF($E$2:E51,"&gt;&lt;"))</f>
        <v/>
      </c>
      <c r="N51" s="129" t="str">
        <f t="shared" si="8"/>
        <v/>
      </c>
      <c r="R51" s="129">
        <f t="shared" si="9"/>
        <v>50</v>
      </c>
      <c r="S51" s="129" t="str">
        <f t="shared" si="10"/>
        <v>古柔馨-女子-碗池</v>
      </c>
      <c r="T51" s="129" t="str">
        <f t="shared" si="11"/>
        <v>古柔馨</v>
      </c>
      <c r="U51" s="129" t="str">
        <f t="shared" si="12"/>
        <v>女子</v>
      </c>
      <c r="V51" s="129" t="str">
        <f t="shared" si="13"/>
        <v>碗池</v>
      </c>
    </row>
    <row r="52" customHeight="1" spans="1:22">
      <c r="A52" s="129">
        <f>IF(报名汇总表!A52="","",报名汇总表!A52)</f>
        <v>51</v>
      </c>
      <c r="B52" s="129" t="str">
        <f>IF(报名汇总表!B52="","",报名汇总表!B52)</f>
        <v>杜菁</v>
      </c>
      <c r="C52" s="129" t="str">
        <f>IF(报名汇总表!C52="","",报名汇总表!C52)</f>
        <v>男子</v>
      </c>
      <c r="D52" s="129" t="str">
        <f>IF(报名汇总表!D52="","",报名汇总表!D52)</f>
        <v/>
      </c>
      <c r="E52" s="129" t="str">
        <f>IF(报名汇总表!E52="","",报名汇总表!E52)</f>
        <v>Y</v>
      </c>
      <c r="F52" s="130" t="str">
        <f>IF(报名汇总表!G52="","",报名汇总表!G52)</f>
        <v>代表队E</v>
      </c>
      <c r="K52" s="132" t="str">
        <f>IF(D52="","",COUNTIF($D$2:D52,"&gt;&lt;"))</f>
        <v/>
      </c>
      <c r="L52" s="129" t="str">
        <f t="shared" si="7"/>
        <v/>
      </c>
      <c r="M52" s="132">
        <f>IF(E52="","",MAX(K:K)+COUNTIF($E$2:E52,"&gt;&lt;"))</f>
        <v>65</v>
      </c>
      <c r="N52" s="129" t="str">
        <f t="shared" si="8"/>
        <v>杜菁-男子-碗池</v>
      </c>
      <c r="R52" s="129">
        <f t="shared" si="9"/>
        <v>51</v>
      </c>
      <c r="S52" s="129" t="str">
        <f t="shared" si="10"/>
        <v>田仪馨-男子-碗池</v>
      </c>
      <c r="T52" s="129" t="str">
        <f t="shared" si="11"/>
        <v>田仪馨</v>
      </c>
      <c r="U52" s="129" t="str">
        <f t="shared" si="12"/>
        <v>男子</v>
      </c>
      <c r="V52" s="129" t="str">
        <f t="shared" si="13"/>
        <v>碗池</v>
      </c>
    </row>
    <row r="53" customHeight="1" spans="1:22">
      <c r="A53" s="129" t="str">
        <f>IF(报名汇总表!A53="","",报名汇总表!A53)</f>
        <v/>
      </c>
      <c r="B53" s="129" t="str">
        <f>IF(报名汇总表!B53="","",报名汇总表!B53)</f>
        <v/>
      </c>
      <c r="C53" s="129" t="str">
        <f>IF(报名汇总表!C53="","",报名汇总表!C53)</f>
        <v/>
      </c>
      <c r="D53" s="129" t="str">
        <f>IF(报名汇总表!D53="","",报名汇总表!D53)</f>
        <v/>
      </c>
      <c r="E53" s="129" t="str">
        <f>IF(报名汇总表!E53="","",报名汇总表!E53)</f>
        <v/>
      </c>
      <c r="F53" s="130" t="str">
        <f>IF(报名汇总表!G53="","",报名汇总表!G53)</f>
        <v/>
      </c>
      <c r="K53" s="132" t="str">
        <f>IF(D53="","",COUNTIF($D$2:D53,"&gt;&lt;"))</f>
        <v/>
      </c>
      <c r="L53" s="129" t="str">
        <f t="shared" si="7"/>
        <v/>
      </c>
      <c r="M53" s="132" t="str">
        <f>IF(E53="","",MAX(K:K)+COUNTIF($E$2:E53,"&gt;&lt;"))</f>
        <v/>
      </c>
      <c r="N53" s="129" t="str">
        <f t="shared" si="8"/>
        <v/>
      </c>
      <c r="R53" s="129">
        <f t="shared" si="9"/>
        <v>52</v>
      </c>
      <c r="S53" s="129" t="str">
        <f t="shared" si="10"/>
        <v>蔡美筠-男子-碗池</v>
      </c>
      <c r="T53" s="129" t="str">
        <f t="shared" si="11"/>
        <v>蔡美筠</v>
      </c>
      <c r="U53" s="129" t="str">
        <f t="shared" si="12"/>
        <v>男子</v>
      </c>
      <c r="V53" s="129" t="str">
        <f t="shared" si="13"/>
        <v>碗池</v>
      </c>
    </row>
    <row r="54" customHeight="1" spans="1:22">
      <c r="A54" s="129" t="str">
        <f>IF(报名汇总表!A54="","",报名汇总表!A54)</f>
        <v/>
      </c>
      <c r="B54" s="129" t="str">
        <f>IF(报名汇总表!B54="","",报名汇总表!B54)</f>
        <v/>
      </c>
      <c r="C54" s="129" t="str">
        <f>IF(报名汇总表!C54="","",报名汇总表!C54)</f>
        <v/>
      </c>
      <c r="D54" s="129" t="str">
        <f>IF(报名汇总表!D54="","",报名汇总表!D54)</f>
        <v/>
      </c>
      <c r="E54" s="129" t="str">
        <f>IF(报名汇总表!E54="","",报名汇总表!E54)</f>
        <v/>
      </c>
      <c r="F54" s="130" t="str">
        <f>IF(报名汇总表!G54="","",报名汇总表!G54)</f>
        <v/>
      </c>
      <c r="K54" s="132" t="str">
        <f>IF(D54="","",COUNTIF($D$2:D54,"&gt;&lt;"))</f>
        <v/>
      </c>
      <c r="L54" s="129" t="str">
        <f t="shared" si="7"/>
        <v/>
      </c>
      <c r="M54" s="132" t="str">
        <f>IF(E54="","",MAX(K:K)+COUNTIF($E$2:E54,"&gt;&lt;"))</f>
        <v/>
      </c>
      <c r="N54" s="129" t="str">
        <f t="shared" si="8"/>
        <v/>
      </c>
      <c r="R54" s="129">
        <f t="shared" si="9"/>
        <v>53</v>
      </c>
      <c r="S54" s="129" t="str">
        <f t="shared" si="10"/>
        <v>阮芸婕-男子-碗池</v>
      </c>
      <c r="T54" s="129" t="str">
        <f t="shared" si="11"/>
        <v>阮芸婕</v>
      </c>
      <c r="U54" s="129" t="str">
        <f t="shared" si="12"/>
        <v>男子</v>
      </c>
      <c r="V54" s="129" t="str">
        <f t="shared" si="13"/>
        <v>碗池</v>
      </c>
    </row>
    <row r="55" customHeight="1" spans="1:22">
      <c r="A55" s="129" t="str">
        <f>IF(报名汇总表!A55="","",报名汇总表!A55)</f>
        <v/>
      </c>
      <c r="B55" s="129" t="str">
        <f>IF(报名汇总表!B55="","",报名汇总表!B55)</f>
        <v/>
      </c>
      <c r="C55" s="129" t="str">
        <f>IF(报名汇总表!C55="","",报名汇总表!C55)</f>
        <v/>
      </c>
      <c r="D55" s="129" t="str">
        <f>IF(报名汇总表!D55="","",报名汇总表!D55)</f>
        <v/>
      </c>
      <c r="E55" s="129" t="str">
        <f>IF(报名汇总表!E55="","",报名汇总表!E55)</f>
        <v/>
      </c>
      <c r="F55" s="130" t="str">
        <f>IF(报名汇总表!G55="","",报名汇总表!G55)</f>
        <v/>
      </c>
      <c r="K55" s="132" t="str">
        <f>IF(D55="","",COUNTIF($D$2:D55,"&gt;&lt;"))</f>
        <v/>
      </c>
      <c r="L55" s="129" t="str">
        <f t="shared" si="7"/>
        <v/>
      </c>
      <c r="M55" s="132" t="str">
        <f>IF(E55="","",MAX(K:K)+COUNTIF($E$2:E55,"&gt;&lt;"))</f>
        <v/>
      </c>
      <c r="N55" s="129" t="str">
        <f t="shared" si="8"/>
        <v/>
      </c>
      <c r="R55" s="129">
        <f t="shared" si="9"/>
        <v>54</v>
      </c>
      <c r="S55" s="129" t="str">
        <f t="shared" si="10"/>
        <v>罗婷黛-男子-碗池</v>
      </c>
      <c r="T55" s="129" t="str">
        <f t="shared" si="11"/>
        <v>罗婷黛</v>
      </c>
      <c r="U55" s="129" t="str">
        <f t="shared" si="12"/>
        <v>男子</v>
      </c>
      <c r="V55" s="129" t="str">
        <f t="shared" si="13"/>
        <v>碗池</v>
      </c>
    </row>
    <row r="56" customHeight="1" spans="1:22">
      <c r="A56" s="129" t="str">
        <f>IF(报名汇总表!A56="","",报名汇总表!A56)</f>
        <v/>
      </c>
      <c r="B56" s="129" t="str">
        <f>IF(报名汇总表!B56="","",报名汇总表!B56)</f>
        <v/>
      </c>
      <c r="C56" s="129" t="str">
        <f>IF(报名汇总表!C56="","",报名汇总表!C56)</f>
        <v/>
      </c>
      <c r="D56" s="129" t="str">
        <f>IF(报名汇总表!D56="","",报名汇总表!D56)</f>
        <v/>
      </c>
      <c r="E56" s="129" t="str">
        <f>IF(报名汇总表!E56="","",报名汇总表!E56)</f>
        <v/>
      </c>
      <c r="F56" s="130" t="str">
        <f>IF(报名汇总表!G56="","",报名汇总表!G56)</f>
        <v/>
      </c>
      <c r="K56" s="132" t="str">
        <f>IF(D56="","",COUNTIF($D$2:D56,"&gt;&lt;"))</f>
        <v/>
      </c>
      <c r="L56" s="129" t="str">
        <f t="shared" si="7"/>
        <v/>
      </c>
      <c r="M56" s="132" t="str">
        <f>IF(E56="","",MAX(K:K)+COUNTIF($E$2:E56,"&gt;&lt;"))</f>
        <v/>
      </c>
      <c r="N56" s="129" t="str">
        <f t="shared" si="8"/>
        <v/>
      </c>
      <c r="R56" s="129">
        <f t="shared" si="9"/>
        <v>55</v>
      </c>
      <c r="S56" s="129" t="str">
        <f t="shared" si="10"/>
        <v>纪真凤-男子-碗池</v>
      </c>
      <c r="T56" s="129" t="str">
        <f t="shared" si="11"/>
        <v>纪真凤</v>
      </c>
      <c r="U56" s="129" t="str">
        <f t="shared" si="12"/>
        <v>男子</v>
      </c>
      <c r="V56" s="129" t="str">
        <f t="shared" si="13"/>
        <v>碗池</v>
      </c>
    </row>
    <row r="57" customHeight="1" spans="1:22">
      <c r="A57" s="129" t="str">
        <f>IF(报名汇总表!A57="","",报名汇总表!A57)</f>
        <v/>
      </c>
      <c r="B57" s="129" t="str">
        <f>IF(报名汇总表!B57="","",报名汇总表!B57)</f>
        <v/>
      </c>
      <c r="C57" s="129" t="str">
        <f>IF(报名汇总表!C57="","",报名汇总表!C57)</f>
        <v/>
      </c>
      <c r="D57" s="129" t="str">
        <f>IF(报名汇总表!D57="","",报名汇总表!D57)</f>
        <v/>
      </c>
      <c r="E57" s="129" t="str">
        <f>IF(报名汇总表!E57="","",报名汇总表!E57)</f>
        <v/>
      </c>
      <c r="F57" s="130" t="str">
        <f>IF(报名汇总表!G57="","",报名汇总表!G57)</f>
        <v/>
      </c>
      <c r="K57" s="132" t="str">
        <f>IF(D57="","",COUNTIF($D$2:D57,"&gt;&lt;"))</f>
        <v/>
      </c>
      <c r="L57" s="129" t="str">
        <f t="shared" si="7"/>
        <v/>
      </c>
      <c r="M57" s="132" t="str">
        <f>IF(E57="","",MAX(K:K)+COUNTIF($E$2:E57,"&gt;&lt;"))</f>
        <v/>
      </c>
      <c r="N57" s="129" t="str">
        <f t="shared" si="8"/>
        <v/>
      </c>
      <c r="R57" s="129">
        <f t="shared" si="9"/>
        <v>56</v>
      </c>
      <c r="S57" s="129" t="str">
        <f t="shared" si="10"/>
        <v>侯姣月-女子-碗池</v>
      </c>
      <c r="T57" s="129" t="str">
        <f t="shared" si="11"/>
        <v>侯姣月</v>
      </c>
      <c r="U57" s="129" t="str">
        <f t="shared" si="12"/>
        <v>女子</v>
      </c>
      <c r="V57" s="129" t="str">
        <f t="shared" si="13"/>
        <v>碗池</v>
      </c>
    </row>
    <row r="58" customHeight="1" spans="1:22">
      <c r="A58" s="129" t="str">
        <f>IF(报名汇总表!A58="","",报名汇总表!A58)</f>
        <v/>
      </c>
      <c r="B58" s="129" t="str">
        <f>IF(报名汇总表!B58="","",报名汇总表!B58)</f>
        <v/>
      </c>
      <c r="C58" s="129" t="str">
        <f>IF(报名汇总表!C58="","",报名汇总表!C58)</f>
        <v/>
      </c>
      <c r="D58" s="129" t="str">
        <f>IF(报名汇总表!D58="","",报名汇总表!D58)</f>
        <v/>
      </c>
      <c r="E58" s="129" t="str">
        <f>IF(报名汇总表!E58="","",报名汇总表!E58)</f>
        <v/>
      </c>
      <c r="F58" s="130" t="str">
        <f>IF(报名汇总表!G58="","",报名汇总表!G58)</f>
        <v/>
      </c>
      <c r="K58" s="132" t="str">
        <f>IF(D58="","",COUNTIF($D$2:D58,"&gt;&lt;"))</f>
        <v/>
      </c>
      <c r="L58" s="129" t="str">
        <f t="shared" si="7"/>
        <v/>
      </c>
      <c r="M58" s="132" t="str">
        <f>IF(E58="","",MAX(K:K)+COUNTIF($E$2:E58,"&gt;&lt;"))</f>
        <v/>
      </c>
      <c r="N58" s="129" t="str">
        <f t="shared" si="8"/>
        <v/>
      </c>
      <c r="R58" s="129">
        <f t="shared" si="9"/>
        <v>57</v>
      </c>
      <c r="S58" s="129" t="str">
        <f t="shared" si="10"/>
        <v>江璐-男子-碗池</v>
      </c>
      <c r="T58" s="129" t="str">
        <f t="shared" si="11"/>
        <v>江璐</v>
      </c>
      <c r="U58" s="129" t="str">
        <f t="shared" si="12"/>
        <v>男子</v>
      </c>
      <c r="V58" s="129" t="str">
        <f t="shared" si="13"/>
        <v>碗池</v>
      </c>
    </row>
    <row r="59" customHeight="1" spans="1:22">
      <c r="A59" s="129" t="str">
        <f>IF(报名汇总表!A59="","",报名汇总表!A59)</f>
        <v/>
      </c>
      <c r="B59" s="129" t="str">
        <f>IF(报名汇总表!B59="","",报名汇总表!B59)</f>
        <v/>
      </c>
      <c r="C59" s="129" t="str">
        <f>IF(报名汇总表!C59="","",报名汇总表!C59)</f>
        <v/>
      </c>
      <c r="D59" s="129" t="str">
        <f>IF(报名汇总表!D59="","",报名汇总表!D59)</f>
        <v/>
      </c>
      <c r="E59" s="129" t="str">
        <f>IF(报名汇总表!E59="","",报名汇总表!E59)</f>
        <v/>
      </c>
      <c r="F59" s="130" t="str">
        <f>IF(报名汇总表!G59="","",报名汇总表!G59)</f>
        <v/>
      </c>
      <c r="K59" s="132" t="str">
        <f>IF(D59="","",COUNTIF($D$2:D59,"&gt;&lt;"))</f>
        <v/>
      </c>
      <c r="L59" s="129" t="str">
        <f t="shared" si="7"/>
        <v/>
      </c>
      <c r="M59" s="132" t="str">
        <f>IF(E59="","",MAX(K:K)+COUNTIF($E$2:E59,"&gt;&lt;"))</f>
        <v/>
      </c>
      <c r="N59" s="129" t="str">
        <f t="shared" si="8"/>
        <v/>
      </c>
      <c r="R59" s="129">
        <f t="shared" si="9"/>
        <v>58</v>
      </c>
      <c r="S59" s="129" t="str">
        <f t="shared" si="10"/>
        <v>李岚-男子-碗池</v>
      </c>
      <c r="T59" s="129" t="str">
        <f t="shared" si="11"/>
        <v>李岚</v>
      </c>
      <c r="U59" s="129" t="str">
        <f t="shared" si="12"/>
        <v>男子</v>
      </c>
      <c r="V59" s="129" t="str">
        <f t="shared" si="13"/>
        <v>碗池</v>
      </c>
    </row>
    <row r="60" customHeight="1" spans="1:22">
      <c r="A60" s="129" t="str">
        <f>IF(报名汇总表!A60="","",报名汇总表!A60)</f>
        <v/>
      </c>
      <c r="B60" s="129" t="str">
        <f>IF(报名汇总表!B60="","",报名汇总表!B60)</f>
        <v/>
      </c>
      <c r="C60" s="129" t="str">
        <f>IF(报名汇总表!C60="","",报名汇总表!C60)</f>
        <v/>
      </c>
      <c r="D60" s="129" t="str">
        <f>IF(报名汇总表!D60="","",报名汇总表!D60)</f>
        <v/>
      </c>
      <c r="E60" s="129" t="str">
        <f>IF(报名汇总表!E60="","",报名汇总表!E60)</f>
        <v/>
      </c>
      <c r="F60" s="130" t="str">
        <f>IF(报名汇总表!G60="","",报名汇总表!G60)</f>
        <v/>
      </c>
      <c r="K60" s="132" t="str">
        <f>IF(D60="","",COUNTIF($D$2:D60,"&gt;&lt;"))</f>
        <v/>
      </c>
      <c r="L60" s="129" t="str">
        <f t="shared" si="7"/>
        <v/>
      </c>
      <c r="M60" s="132" t="str">
        <f>IF(E60="","",MAX(K:K)+COUNTIF($E$2:E60,"&gt;&lt;"))</f>
        <v/>
      </c>
      <c r="N60" s="129" t="str">
        <f t="shared" si="8"/>
        <v/>
      </c>
      <c r="R60" s="129">
        <f t="shared" si="9"/>
        <v>59</v>
      </c>
      <c r="S60" s="129" t="str">
        <f t="shared" si="10"/>
        <v>刘倩馨-男子-碗池</v>
      </c>
      <c r="T60" s="129" t="str">
        <f t="shared" si="11"/>
        <v>刘倩馨</v>
      </c>
      <c r="U60" s="129" t="str">
        <f t="shared" si="12"/>
        <v>男子</v>
      </c>
      <c r="V60" s="129" t="str">
        <f t="shared" si="13"/>
        <v>碗池</v>
      </c>
    </row>
    <row r="61" customHeight="1" spans="1:22">
      <c r="A61" s="129" t="str">
        <f>IF(报名汇总表!A61="","",报名汇总表!A61)</f>
        <v/>
      </c>
      <c r="B61" s="129" t="str">
        <f>IF(报名汇总表!B61="","",报名汇总表!B61)</f>
        <v/>
      </c>
      <c r="C61" s="129" t="str">
        <f>IF(报名汇总表!C61="","",报名汇总表!C61)</f>
        <v/>
      </c>
      <c r="D61" s="129" t="str">
        <f>IF(报名汇总表!D61="","",报名汇总表!D61)</f>
        <v/>
      </c>
      <c r="E61" s="129" t="str">
        <f>IF(报名汇总表!E61="","",报名汇总表!E61)</f>
        <v/>
      </c>
      <c r="F61" s="130" t="str">
        <f>IF(报名汇总表!G61="","",报名汇总表!G61)</f>
        <v/>
      </c>
      <c r="K61" s="132" t="str">
        <f>IF(D61="","",COUNTIF($D$2:D61,"&gt;&lt;"))</f>
        <v/>
      </c>
      <c r="L61" s="129" t="str">
        <f t="shared" si="7"/>
        <v/>
      </c>
      <c r="M61" s="132" t="str">
        <f>IF(E61="","",MAX(K:K)+COUNTIF($E$2:E61,"&gt;&lt;"))</f>
        <v/>
      </c>
      <c r="N61" s="129" t="str">
        <f t="shared" si="8"/>
        <v/>
      </c>
      <c r="R61" s="129">
        <f t="shared" si="9"/>
        <v>60</v>
      </c>
      <c r="S61" s="129" t="str">
        <f t="shared" si="10"/>
        <v>蔡婉-男子-碗池</v>
      </c>
      <c r="T61" s="129" t="str">
        <f t="shared" si="11"/>
        <v>蔡婉</v>
      </c>
      <c r="U61" s="129" t="str">
        <f t="shared" si="12"/>
        <v>男子</v>
      </c>
      <c r="V61" s="129" t="str">
        <f t="shared" si="13"/>
        <v>碗池</v>
      </c>
    </row>
    <row r="62" customHeight="1" spans="1:22">
      <c r="A62" s="129" t="str">
        <f>IF(报名汇总表!A62="","",报名汇总表!A62)</f>
        <v/>
      </c>
      <c r="B62" s="129" t="str">
        <f>IF(报名汇总表!B62="","",报名汇总表!B62)</f>
        <v/>
      </c>
      <c r="C62" s="129" t="str">
        <f>IF(报名汇总表!C62="","",报名汇总表!C62)</f>
        <v/>
      </c>
      <c r="D62" s="129" t="str">
        <f>IF(报名汇总表!D62="","",报名汇总表!D62)</f>
        <v/>
      </c>
      <c r="E62" s="129" t="str">
        <f>IF(报名汇总表!E62="","",报名汇总表!E62)</f>
        <v/>
      </c>
      <c r="F62" s="130" t="str">
        <f>IF(报名汇总表!G62="","",报名汇总表!G62)</f>
        <v/>
      </c>
      <c r="K62" s="132" t="str">
        <f>IF(D62="","",COUNTIF($D$2:D62,"&gt;&lt;"))</f>
        <v/>
      </c>
      <c r="L62" s="129" t="str">
        <f t="shared" si="7"/>
        <v/>
      </c>
      <c r="M62" s="132" t="str">
        <f>IF(E62="","",MAX(K:K)+COUNTIF($E$2:E62,"&gt;&lt;"))</f>
        <v/>
      </c>
      <c r="N62" s="129" t="str">
        <f t="shared" si="8"/>
        <v/>
      </c>
      <c r="R62" s="129">
        <f t="shared" si="9"/>
        <v>61</v>
      </c>
      <c r="S62" s="129" t="str">
        <f t="shared" si="10"/>
        <v>蓝瑞菊-女子-碗池</v>
      </c>
      <c r="T62" s="129" t="str">
        <f t="shared" si="11"/>
        <v>蓝瑞菊</v>
      </c>
      <c r="U62" s="129" t="str">
        <f t="shared" si="12"/>
        <v>女子</v>
      </c>
      <c r="V62" s="129" t="str">
        <f t="shared" si="13"/>
        <v>碗池</v>
      </c>
    </row>
    <row r="63" customHeight="1" spans="1:22">
      <c r="A63" s="129" t="str">
        <f>IF(报名汇总表!A63="","",报名汇总表!A63)</f>
        <v/>
      </c>
      <c r="B63" s="129" t="str">
        <f>IF(报名汇总表!B63="","",报名汇总表!B63)</f>
        <v/>
      </c>
      <c r="C63" s="129" t="str">
        <f>IF(报名汇总表!C63="","",报名汇总表!C63)</f>
        <v/>
      </c>
      <c r="D63" s="129" t="str">
        <f>IF(报名汇总表!D63="","",报名汇总表!D63)</f>
        <v/>
      </c>
      <c r="E63" s="129" t="str">
        <f>IF(报名汇总表!E63="","",报名汇总表!E63)</f>
        <v/>
      </c>
      <c r="F63" s="130" t="str">
        <f>IF(报名汇总表!G63="","",报名汇总表!G63)</f>
        <v/>
      </c>
      <c r="K63" s="132" t="str">
        <f>IF(D63="","",COUNTIF($D$2:D63,"&gt;&lt;"))</f>
        <v/>
      </c>
      <c r="L63" s="129" t="str">
        <f t="shared" si="7"/>
        <v/>
      </c>
      <c r="M63" s="132" t="str">
        <f>IF(E63="","",MAX(K:K)+COUNTIF($E$2:E63,"&gt;&lt;"))</f>
        <v/>
      </c>
      <c r="N63" s="129" t="str">
        <f t="shared" si="8"/>
        <v/>
      </c>
      <c r="R63" s="129">
        <f t="shared" si="9"/>
        <v>62</v>
      </c>
      <c r="S63" s="129" t="str">
        <f t="shared" si="10"/>
        <v>汤真娴-男子-碗池</v>
      </c>
      <c r="T63" s="129" t="str">
        <f t="shared" si="11"/>
        <v>汤真娴</v>
      </c>
      <c r="U63" s="129" t="str">
        <f t="shared" si="12"/>
        <v>男子</v>
      </c>
      <c r="V63" s="129" t="str">
        <f t="shared" si="13"/>
        <v>碗池</v>
      </c>
    </row>
    <row r="64" customHeight="1" spans="1:22">
      <c r="A64" s="129" t="str">
        <f>IF(报名汇总表!A64="","",报名汇总表!A64)</f>
        <v/>
      </c>
      <c r="B64" s="129" t="str">
        <f>IF(报名汇总表!B64="","",报名汇总表!B64)</f>
        <v/>
      </c>
      <c r="C64" s="129" t="str">
        <f>IF(报名汇总表!C64="","",报名汇总表!C64)</f>
        <v/>
      </c>
      <c r="D64" s="129" t="str">
        <f>IF(报名汇总表!D64="","",报名汇总表!D64)</f>
        <v/>
      </c>
      <c r="E64" s="129" t="str">
        <f>IF(报名汇总表!E64="","",报名汇总表!E64)</f>
        <v/>
      </c>
      <c r="F64" s="130" t="str">
        <f>IF(报名汇总表!G64="","",报名汇总表!G64)</f>
        <v/>
      </c>
      <c r="K64" s="132" t="str">
        <f>IF(D64="","",COUNTIF($D$2:D64,"&gt;&lt;"))</f>
        <v/>
      </c>
      <c r="L64" s="129" t="str">
        <f t="shared" si="7"/>
        <v/>
      </c>
      <c r="M64" s="132" t="str">
        <f>IF(E64="","",MAX(K:K)+COUNTIF($E$2:E64,"&gt;&lt;"))</f>
        <v/>
      </c>
      <c r="N64" s="129" t="str">
        <f t="shared" si="8"/>
        <v/>
      </c>
      <c r="R64" s="129">
        <f t="shared" si="9"/>
        <v>63</v>
      </c>
      <c r="S64" s="129" t="str">
        <f t="shared" si="10"/>
        <v>余香纨-男子-碗池</v>
      </c>
      <c r="T64" s="129" t="str">
        <f t="shared" si="11"/>
        <v>余香纨</v>
      </c>
      <c r="U64" s="129" t="str">
        <f t="shared" si="12"/>
        <v>男子</v>
      </c>
      <c r="V64" s="129" t="str">
        <f t="shared" si="13"/>
        <v>碗池</v>
      </c>
    </row>
    <row r="65" customHeight="1" spans="1:22">
      <c r="A65" s="129" t="str">
        <f>IF(报名汇总表!A65="","",报名汇总表!A65)</f>
        <v/>
      </c>
      <c r="B65" s="129" t="str">
        <f>IF(报名汇总表!B65="","",报名汇总表!B65)</f>
        <v/>
      </c>
      <c r="C65" s="129" t="str">
        <f>IF(报名汇总表!C65="","",报名汇总表!C65)</f>
        <v/>
      </c>
      <c r="D65" s="129" t="str">
        <f>IF(报名汇总表!D65="","",报名汇总表!D65)</f>
        <v/>
      </c>
      <c r="E65" s="129" t="str">
        <f>IF(报名汇总表!E65="","",报名汇总表!E65)</f>
        <v/>
      </c>
      <c r="F65" s="130" t="str">
        <f>IF(报名汇总表!G65="","",报名汇总表!G65)</f>
        <v/>
      </c>
      <c r="K65" s="132" t="str">
        <f>IF(D65="","",COUNTIF($D$2:D65,"&gt;&lt;"))</f>
        <v/>
      </c>
      <c r="L65" s="129" t="str">
        <f t="shared" si="7"/>
        <v/>
      </c>
      <c r="M65" s="132" t="str">
        <f>IF(E65="","",MAX(K:K)+COUNTIF($E$2:E65,"&gt;&lt;"))</f>
        <v/>
      </c>
      <c r="N65" s="129" t="str">
        <f t="shared" si="8"/>
        <v/>
      </c>
      <c r="R65" s="129">
        <f t="shared" si="9"/>
        <v>64</v>
      </c>
      <c r="S65" s="129" t="str">
        <f t="shared" si="10"/>
        <v>萧秋-男子-碗池</v>
      </c>
      <c r="T65" s="129" t="str">
        <f t="shared" si="11"/>
        <v>萧秋</v>
      </c>
      <c r="U65" s="129" t="str">
        <f t="shared" si="12"/>
        <v>男子</v>
      </c>
      <c r="V65" s="129" t="str">
        <f t="shared" si="13"/>
        <v>碗池</v>
      </c>
    </row>
    <row r="66" customHeight="1" spans="1:22">
      <c r="A66" s="129" t="str">
        <f>IF(报名汇总表!A66="","",报名汇总表!A66)</f>
        <v/>
      </c>
      <c r="B66" s="129" t="str">
        <f>IF(报名汇总表!B66="","",报名汇总表!B66)</f>
        <v/>
      </c>
      <c r="C66" s="129" t="str">
        <f>IF(报名汇总表!C66="","",报名汇总表!C66)</f>
        <v/>
      </c>
      <c r="D66" s="129" t="str">
        <f>IF(报名汇总表!D66="","",报名汇总表!D66)</f>
        <v/>
      </c>
      <c r="E66" s="129" t="str">
        <f>IF(报名汇总表!E66="","",报名汇总表!E66)</f>
        <v/>
      </c>
      <c r="F66" s="130" t="str">
        <f>IF(报名汇总表!G66="","",报名汇总表!G66)</f>
        <v/>
      </c>
      <c r="K66" s="132" t="str">
        <f>IF(D66="","",COUNTIF($D$2:D66,"&gt;&lt;"))</f>
        <v/>
      </c>
      <c r="L66" s="129" t="str">
        <f t="shared" si="7"/>
        <v/>
      </c>
      <c r="M66" s="132" t="str">
        <f>IF(E66="","",MAX(K:K)+COUNTIF($E$2:E66,"&gt;&lt;"))</f>
        <v/>
      </c>
      <c r="N66" s="129" t="str">
        <f t="shared" si="8"/>
        <v/>
      </c>
      <c r="R66" s="129">
        <f t="shared" si="9"/>
        <v>65</v>
      </c>
      <c r="S66" s="129" t="str">
        <f t="shared" si="10"/>
        <v>杜菁-男子-碗池</v>
      </c>
      <c r="T66" s="129" t="str">
        <f t="shared" si="11"/>
        <v>杜菁</v>
      </c>
      <c r="U66" s="129" t="str">
        <f t="shared" si="12"/>
        <v>男子</v>
      </c>
      <c r="V66" s="129" t="str">
        <f t="shared" si="13"/>
        <v>碗池</v>
      </c>
    </row>
    <row r="67" customHeight="1" spans="1:22">
      <c r="A67" s="129" t="str">
        <f>IF(报名汇总表!A67="","",报名汇总表!A67)</f>
        <v/>
      </c>
      <c r="B67" s="129" t="str">
        <f>IF(报名汇总表!B67="","",报名汇总表!B67)</f>
        <v/>
      </c>
      <c r="C67" s="129" t="str">
        <f>IF(报名汇总表!C67="","",报名汇总表!C67)</f>
        <v/>
      </c>
      <c r="D67" s="129" t="str">
        <f>IF(报名汇总表!D67="","",报名汇总表!D67)</f>
        <v/>
      </c>
      <c r="E67" s="129" t="str">
        <f>IF(报名汇总表!E67="","",报名汇总表!E67)</f>
        <v/>
      </c>
      <c r="F67" s="130" t="str">
        <f>IF(报名汇总表!G67="","",报名汇总表!G67)</f>
        <v/>
      </c>
      <c r="K67" s="132" t="str">
        <f>IF(D67="","",COUNTIF($D$2:D67,"&gt;&lt;"))</f>
        <v/>
      </c>
      <c r="L67" s="129" t="str">
        <f t="shared" ref="L67:L98" si="14">IF(D67="","",CONCATENATE($B67,"-",$C67,"-",$D$1))</f>
        <v/>
      </c>
      <c r="M67" s="132" t="str">
        <f>IF(E67="","",MAX(K:K)+COUNTIF($E$2:E67,"&gt;&lt;"))</f>
        <v/>
      </c>
      <c r="N67" s="129" t="str">
        <f t="shared" ref="N67:N98" si="15">IF(E67="","",CONCATENATE($B67,"-",$C67,"-",$E$1))</f>
        <v/>
      </c>
      <c r="R67" s="129" t="str">
        <f t="shared" ref="R67:R98" si="16">IF(MAX(M:M)-ROW()+1&lt;0,"",ROW()-1)</f>
        <v/>
      </c>
      <c r="S67" s="129" t="str">
        <f t="shared" ref="S67:S98" si="17">IF(R67="","",IF(R67-MAX(K:K)&lt;=0,_xlfn.XLOOKUP(R67,K:K,L:L),_xlfn.XLOOKUP(R67,M:M,N:N)))</f>
        <v/>
      </c>
      <c r="T67" s="129" t="str">
        <f t="shared" ref="T67:T102" si="18">IF(S67="","",LEFT(S67,FIND("-",S67)-1))</f>
        <v/>
      </c>
      <c r="U67" s="129" t="str">
        <f t="shared" ref="U67:U102" si="19">IF(S67="","",MID(S67,SEARCH("-",S67)+1,SEARCH("@",SUBSTITUTE(S67,"-","@",2))-LEN(T67)-2))</f>
        <v/>
      </c>
      <c r="V67" s="129" t="str">
        <f t="shared" ref="V67:V102" si="20">IF(S67="","",RIGHT(S67,LEN(S67)-FIND("@",SUBSTITUTE(S67,"-","@",2))))</f>
        <v/>
      </c>
    </row>
    <row r="68" customHeight="1" spans="1:22">
      <c r="A68" s="129" t="str">
        <f>IF(报名汇总表!A68="","",报名汇总表!A68)</f>
        <v/>
      </c>
      <c r="B68" s="129" t="str">
        <f>IF(报名汇总表!B68="","",报名汇总表!B68)</f>
        <v/>
      </c>
      <c r="C68" s="129" t="str">
        <f>IF(报名汇总表!C68="","",报名汇总表!C68)</f>
        <v/>
      </c>
      <c r="D68" s="129" t="str">
        <f>IF(报名汇总表!D68="","",报名汇总表!D68)</f>
        <v/>
      </c>
      <c r="E68" s="129" t="str">
        <f>IF(报名汇总表!E68="","",报名汇总表!E68)</f>
        <v/>
      </c>
      <c r="F68" s="130" t="str">
        <f>IF(报名汇总表!G68="","",报名汇总表!G68)</f>
        <v/>
      </c>
      <c r="K68" s="132" t="str">
        <f>IF(D68="","",COUNTIF($D$2:D68,"&gt;&lt;"))</f>
        <v/>
      </c>
      <c r="L68" s="129" t="str">
        <f t="shared" si="14"/>
        <v/>
      </c>
      <c r="M68" s="132" t="str">
        <f>IF(E68="","",MAX(K:K)+COUNTIF($E$2:E68,"&gt;&lt;"))</f>
        <v/>
      </c>
      <c r="N68" s="129" t="str">
        <f t="shared" si="15"/>
        <v/>
      </c>
      <c r="R68" s="129" t="str">
        <f t="shared" si="16"/>
        <v/>
      </c>
      <c r="S68" s="129" t="str">
        <f t="shared" si="17"/>
        <v/>
      </c>
      <c r="T68" s="129" t="str">
        <f t="shared" si="18"/>
        <v/>
      </c>
      <c r="U68" s="129" t="str">
        <f t="shared" si="19"/>
        <v/>
      </c>
      <c r="V68" s="129" t="str">
        <f t="shared" si="20"/>
        <v/>
      </c>
    </row>
    <row r="69" customHeight="1" spans="1:22">
      <c r="A69" s="129" t="str">
        <f>IF(报名汇总表!A69="","",报名汇总表!A69)</f>
        <v/>
      </c>
      <c r="B69" s="129" t="str">
        <f>IF(报名汇总表!B69="","",报名汇总表!B69)</f>
        <v/>
      </c>
      <c r="C69" s="129" t="str">
        <f>IF(报名汇总表!C69="","",报名汇总表!C69)</f>
        <v/>
      </c>
      <c r="D69" s="129" t="str">
        <f>IF(报名汇总表!D69="","",报名汇总表!D69)</f>
        <v/>
      </c>
      <c r="E69" s="129" t="str">
        <f>IF(报名汇总表!E69="","",报名汇总表!E69)</f>
        <v/>
      </c>
      <c r="F69" s="130" t="str">
        <f>IF(报名汇总表!G69="","",报名汇总表!G69)</f>
        <v/>
      </c>
      <c r="K69" s="132" t="str">
        <f>IF(D69="","",COUNTIF($D$2:D69,"&gt;&lt;"))</f>
        <v/>
      </c>
      <c r="L69" s="129" t="str">
        <f t="shared" si="14"/>
        <v/>
      </c>
      <c r="M69" s="132" t="str">
        <f>IF(E69="","",MAX(K:K)+COUNTIF($E$2:E69,"&gt;&lt;"))</f>
        <v/>
      </c>
      <c r="N69" s="129" t="str">
        <f t="shared" si="15"/>
        <v/>
      </c>
      <c r="R69" s="129" t="str">
        <f t="shared" si="16"/>
        <v/>
      </c>
      <c r="S69" s="129" t="str">
        <f t="shared" si="17"/>
        <v/>
      </c>
      <c r="T69" s="129" t="str">
        <f t="shared" si="18"/>
        <v/>
      </c>
      <c r="U69" s="129" t="str">
        <f t="shared" si="19"/>
        <v/>
      </c>
      <c r="V69" s="129" t="str">
        <f t="shared" si="20"/>
        <v/>
      </c>
    </row>
    <row r="70" customHeight="1" spans="1:22">
      <c r="A70" s="129" t="str">
        <f>IF(报名汇总表!A70="","",报名汇总表!A70)</f>
        <v/>
      </c>
      <c r="B70" s="129" t="str">
        <f>IF(报名汇总表!B70="","",报名汇总表!B70)</f>
        <v/>
      </c>
      <c r="C70" s="129" t="str">
        <f>IF(报名汇总表!C70="","",报名汇总表!C70)</f>
        <v/>
      </c>
      <c r="D70" s="129" t="str">
        <f>IF(报名汇总表!D70="","",报名汇总表!D70)</f>
        <v/>
      </c>
      <c r="E70" s="129" t="str">
        <f>IF(报名汇总表!E70="","",报名汇总表!E70)</f>
        <v/>
      </c>
      <c r="F70" s="130" t="str">
        <f>IF(报名汇总表!G70="","",报名汇总表!G70)</f>
        <v/>
      </c>
      <c r="K70" s="132" t="str">
        <f>IF(D70="","",COUNTIF($D$2:D70,"&gt;&lt;"))</f>
        <v/>
      </c>
      <c r="L70" s="129" t="str">
        <f t="shared" si="14"/>
        <v/>
      </c>
      <c r="M70" s="132" t="str">
        <f>IF(E70="","",MAX(K:K)+COUNTIF($E$2:E70,"&gt;&lt;"))</f>
        <v/>
      </c>
      <c r="N70" s="129" t="str">
        <f t="shared" si="15"/>
        <v/>
      </c>
      <c r="R70" s="129" t="str">
        <f t="shared" si="16"/>
        <v/>
      </c>
      <c r="S70" s="129" t="str">
        <f t="shared" si="17"/>
        <v/>
      </c>
      <c r="T70" s="129" t="str">
        <f t="shared" si="18"/>
        <v/>
      </c>
      <c r="U70" s="129" t="str">
        <f t="shared" si="19"/>
        <v/>
      </c>
      <c r="V70" s="129" t="str">
        <f t="shared" si="20"/>
        <v/>
      </c>
    </row>
    <row r="71" customHeight="1" spans="1:22">
      <c r="A71" s="129" t="str">
        <f>IF(报名汇总表!A71="","",报名汇总表!A71)</f>
        <v/>
      </c>
      <c r="B71" s="129" t="str">
        <f>IF(报名汇总表!B71="","",报名汇总表!B71)</f>
        <v/>
      </c>
      <c r="C71" s="129" t="str">
        <f>IF(报名汇总表!C71="","",报名汇总表!C71)</f>
        <v/>
      </c>
      <c r="D71" s="129" t="str">
        <f>IF(报名汇总表!D71="","",报名汇总表!D71)</f>
        <v/>
      </c>
      <c r="E71" s="129" t="str">
        <f>IF(报名汇总表!E71="","",报名汇总表!E71)</f>
        <v/>
      </c>
      <c r="F71" s="130" t="str">
        <f>IF(报名汇总表!G71="","",报名汇总表!G71)</f>
        <v/>
      </c>
      <c r="K71" s="132" t="str">
        <f>IF(D71="","",COUNTIF($D$2:D71,"&gt;&lt;"))</f>
        <v/>
      </c>
      <c r="L71" s="129" t="str">
        <f t="shared" si="14"/>
        <v/>
      </c>
      <c r="M71" s="132" t="str">
        <f>IF(E71="","",MAX(K:K)+COUNTIF($E$2:E71,"&gt;&lt;"))</f>
        <v/>
      </c>
      <c r="N71" s="129" t="str">
        <f t="shared" si="15"/>
        <v/>
      </c>
      <c r="R71" s="129" t="str">
        <f t="shared" si="16"/>
        <v/>
      </c>
      <c r="S71" s="129" t="str">
        <f t="shared" si="17"/>
        <v/>
      </c>
      <c r="T71" s="129" t="str">
        <f t="shared" si="18"/>
        <v/>
      </c>
      <c r="U71" s="129" t="str">
        <f t="shared" si="19"/>
        <v/>
      </c>
      <c r="V71" s="129" t="str">
        <f t="shared" si="20"/>
        <v/>
      </c>
    </row>
    <row r="72" customHeight="1" spans="1:22">
      <c r="A72" s="129" t="str">
        <f>IF(报名汇总表!A72="","",报名汇总表!A72)</f>
        <v/>
      </c>
      <c r="B72" s="129" t="str">
        <f>IF(报名汇总表!B72="","",报名汇总表!B72)</f>
        <v/>
      </c>
      <c r="C72" s="129" t="str">
        <f>IF(报名汇总表!C72="","",报名汇总表!C72)</f>
        <v/>
      </c>
      <c r="D72" s="129" t="str">
        <f>IF(报名汇总表!D72="","",报名汇总表!D72)</f>
        <v/>
      </c>
      <c r="E72" s="129" t="str">
        <f>IF(报名汇总表!E72="","",报名汇总表!E72)</f>
        <v/>
      </c>
      <c r="F72" s="130" t="str">
        <f>IF(报名汇总表!G72="","",报名汇总表!G72)</f>
        <v/>
      </c>
      <c r="K72" s="132" t="str">
        <f>IF(D72="","",COUNTIF($D$2:D72,"&gt;&lt;"))</f>
        <v/>
      </c>
      <c r="L72" s="129" t="str">
        <f t="shared" si="14"/>
        <v/>
      </c>
      <c r="M72" s="132" t="str">
        <f>IF(E72="","",MAX(K:K)+COUNTIF($E$2:E72,"&gt;&lt;"))</f>
        <v/>
      </c>
      <c r="N72" s="129" t="str">
        <f t="shared" si="15"/>
        <v/>
      </c>
      <c r="R72" s="129" t="str">
        <f t="shared" si="16"/>
        <v/>
      </c>
      <c r="S72" s="129" t="str">
        <f t="shared" si="17"/>
        <v/>
      </c>
      <c r="T72" s="129" t="str">
        <f t="shared" si="18"/>
        <v/>
      </c>
      <c r="U72" s="129" t="str">
        <f t="shared" si="19"/>
        <v/>
      </c>
      <c r="V72" s="129" t="str">
        <f t="shared" si="20"/>
        <v/>
      </c>
    </row>
    <row r="73" customHeight="1" spans="1:22">
      <c r="A73" s="129" t="str">
        <f>IF(报名汇总表!A73="","",报名汇总表!A73)</f>
        <v/>
      </c>
      <c r="B73" s="129" t="str">
        <f>IF(报名汇总表!B73="","",报名汇总表!B73)</f>
        <v/>
      </c>
      <c r="C73" s="129" t="str">
        <f>IF(报名汇总表!C73="","",报名汇总表!C73)</f>
        <v/>
      </c>
      <c r="D73" s="129" t="str">
        <f>IF(报名汇总表!D73="","",报名汇总表!D73)</f>
        <v/>
      </c>
      <c r="E73" s="129" t="str">
        <f>IF(报名汇总表!E73="","",报名汇总表!E73)</f>
        <v/>
      </c>
      <c r="F73" s="130" t="str">
        <f>IF(报名汇总表!G73="","",报名汇总表!G73)</f>
        <v/>
      </c>
      <c r="K73" s="132" t="str">
        <f>IF(D73="","",COUNTIF($D$2:D73,"&gt;&lt;"))</f>
        <v/>
      </c>
      <c r="L73" s="129" t="str">
        <f t="shared" si="14"/>
        <v/>
      </c>
      <c r="M73" s="132" t="str">
        <f>IF(E73="","",MAX(K:K)+COUNTIF($E$2:E73,"&gt;&lt;"))</f>
        <v/>
      </c>
      <c r="N73" s="129" t="str">
        <f t="shared" si="15"/>
        <v/>
      </c>
      <c r="R73" s="129" t="str">
        <f t="shared" si="16"/>
        <v/>
      </c>
      <c r="S73" s="129" t="str">
        <f t="shared" si="17"/>
        <v/>
      </c>
      <c r="T73" s="129" t="str">
        <f t="shared" si="18"/>
        <v/>
      </c>
      <c r="U73" s="129" t="str">
        <f t="shared" si="19"/>
        <v/>
      </c>
      <c r="V73" s="129" t="str">
        <f t="shared" si="20"/>
        <v/>
      </c>
    </row>
    <row r="74" customHeight="1" spans="1:22">
      <c r="A74" s="129" t="str">
        <f>IF(报名汇总表!A74="","",报名汇总表!A74)</f>
        <v/>
      </c>
      <c r="B74" s="129" t="str">
        <f>IF(报名汇总表!B74="","",报名汇总表!B74)</f>
        <v/>
      </c>
      <c r="C74" s="129" t="str">
        <f>IF(报名汇总表!C74="","",报名汇总表!C74)</f>
        <v/>
      </c>
      <c r="D74" s="129" t="str">
        <f>IF(报名汇总表!D74="","",报名汇总表!D74)</f>
        <v/>
      </c>
      <c r="E74" s="129" t="str">
        <f>IF(报名汇总表!E74="","",报名汇总表!E74)</f>
        <v/>
      </c>
      <c r="F74" s="130" t="str">
        <f>IF(报名汇总表!G74="","",报名汇总表!G74)</f>
        <v/>
      </c>
      <c r="K74" s="132" t="str">
        <f>IF(D74="","",COUNTIF($D$2:D74,"&gt;&lt;"))</f>
        <v/>
      </c>
      <c r="L74" s="129" t="str">
        <f t="shared" si="14"/>
        <v/>
      </c>
      <c r="M74" s="132" t="str">
        <f>IF(E74="","",MAX(K:K)+COUNTIF($E$2:E74,"&gt;&lt;"))</f>
        <v/>
      </c>
      <c r="N74" s="129" t="str">
        <f t="shared" si="15"/>
        <v/>
      </c>
      <c r="R74" s="129" t="str">
        <f t="shared" si="16"/>
        <v/>
      </c>
      <c r="S74" s="129" t="str">
        <f t="shared" si="17"/>
        <v/>
      </c>
      <c r="T74" s="129" t="str">
        <f t="shared" si="18"/>
        <v/>
      </c>
      <c r="U74" s="129" t="str">
        <f t="shared" si="19"/>
        <v/>
      </c>
      <c r="V74" s="129" t="str">
        <f t="shared" si="20"/>
        <v/>
      </c>
    </row>
    <row r="75" customHeight="1" spans="1:22">
      <c r="A75" s="129" t="str">
        <f>IF(报名汇总表!A75="","",报名汇总表!A75)</f>
        <v/>
      </c>
      <c r="B75" s="129" t="str">
        <f>IF(报名汇总表!B75="","",报名汇总表!B75)</f>
        <v/>
      </c>
      <c r="C75" s="129" t="str">
        <f>IF(报名汇总表!C75="","",报名汇总表!C75)</f>
        <v/>
      </c>
      <c r="D75" s="129" t="str">
        <f>IF(报名汇总表!D75="","",报名汇总表!D75)</f>
        <v/>
      </c>
      <c r="E75" s="129" t="str">
        <f>IF(报名汇总表!E75="","",报名汇总表!E75)</f>
        <v/>
      </c>
      <c r="F75" s="130" t="str">
        <f>IF(报名汇总表!G75="","",报名汇总表!G75)</f>
        <v/>
      </c>
      <c r="K75" s="132" t="str">
        <f>IF(D75="","",COUNTIF($D$2:D75,"&gt;&lt;"))</f>
        <v/>
      </c>
      <c r="L75" s="129" t="str">
        <f t="shared" si="14"/>
        <v/>
      </c>
      <c r="M75" s="132" t="str">
        <f>IF(E75="","",MAX(K:K)+COUNTIF($E$2:E75,"&gt;&lt;"))</f>
        <v/>
      </c>
      <c r="N75" s="129" t="str">
        <f t="shared" si="15"/>
        <v/>
      </c>
      <c r="R75" s="129" t="str">
        <f t="shared" si="16"/>
        <v/>
      </c>
      <c r="S75" s="129" t="str">
        <f t="shared" si="17"/>
        <v/>
      </c>
      <c r="T75" s="129" t="str">
        <f t="shared" si="18"/>
        <v/>
      </c>
      <c r="U75" s="129" t="str">
        <f t="shared" si="19"/>
        <v/>
      </c>
      <c r="V75" s="129" t="str">
        <f t="shared" si="20"/>
        <v/>
      </c>
    </row>
    <row r="76" customHeight="1" spans="1:22">
      <c r="A76" s="129" t="str">
        <f>IF(报名汇总表!A76="","",报名汇总表!A76)</f>
        <v/>
      </c>
      <c r="B76" s="129" t="str">
        <f>IF(报名汇总表!B76="","",报名汇总表!B76)</f>
        <v/>
      </c>
      <c r="C76" s="129" t="str">
        <f>IF(报名汇总表!C76="","",报名汇总表!C76)</f>
        <v/>
      </c>
      <c r="D76" s="129" t="str">
        <f>IF(报名汇总表!D76="","",报名汇总表!D76)</f>
        <v/>
      </c>
      <c r="E76" s="129" t="str">
        <f>IF(报名汇总表!E76="","",报名汇总表!E76)</f>
        <v/>
      </c>
      <c r="F76" s="130" t="str">
        <f>IF(报名汇总表!G76="","",报名汇总表!G76)</f>
        <v/>
      </c>
      <c r="K76" s="132" t="str">
        <f>IF(D76="","",COUNTIF($D$2:D76,"&gt;&lt;"))</f>
        <v/>
      </c>
      <c r="L76" s="129" t="str">
        <f t="shared" si="14"/>
        <v/>
      </c>
      <c r="M76" s="132" t="str">
        <f>IF(E76="","",MAX(K:K)+COUNTIF($E$2:E76,"&gt;&lt;"))</f>
        <v/>
      </c>
      <c r="N76" s="129" t="str">
        <f t="shared" si="15"/>
        <v/>
      </c>
      <c r="R76" s="129" t="str">
        <f t="shared" si="16"/>
        <v/>
      </c>
      <c r="S76" s="129" t="str">
        <f t="shared" si="17"/>
        <v/>
      </c>
      <c r="T76" s="129" t="str">
        <f t="shared" si="18"/>
        <v/>
      </c>
      <c r="U76" s="129" t="str">
        <f t="shared" si="19"/>
        <v/>
      </c>
      <c r="V76" s="129" t="str">
        <f t="shared" si="20"/>
        <v/>
      </c>
    </row>
    <row r="77" customHeight="1" spans="1:22">
      <c r="A77" s="129" t="str">
        <f>IF(报名汇总表!A77="","",报名汇总表!A77)</f>
        <v/>
      </c>
      <c r="B77" s="129" t="str">
        <f>IF(报名汇总表!B77="","",报名汇总表!B77)</f>
        <v/>
      </c>
      <c r="C77" s="129" t="str">
        <f>IF(报名汇总表!C77="","",报名汇总表!C77)</f>
        <v/>
      </c>
      <c r="D77" s="129" t="str">
        <f>IF(报名汇总表!D77="","",报名汇总表!D77)</f>
        <v/>
      </c>
      <c r="E77" s="129" t="str">
        <f>IF(报名汇总表!E77="","",报名汇总表!E77)</f>
        <v/>
      </c>
      <c r="F77" s="130" t="str">
        <f>IF(报名汇总表!G77="","",报名汇总表!G77)</f>
        <v/>
      </c>
      <c r="K77" s="132" t="str">
        <f>IF(D77="","",COUNTIF($D$2:D77,"&gt;&lt;"))</f>
        <v/>
      </c>
      <c r="L77" s="129" t="str">
        <f t="shared" si="14"/>
        <v/>
      </c>
      <c r="M77" s="132" t="str">
        <f>IF(E77="","",MAX(K:K)+COUNTIF($E$2:E77,"&gt;&lt;"))</f>
        <v/>
      </c>
      <c r="N77" s="129" t="str">
        <f t="shared" si="15"/>
        <v/>
      </c>
      <c r="R77" s="129" t="str">
        <f t="shared" si="16"/>
        <v/>
      </c>
      <c r="S77" s="129" t="str">
        <f t="shared" si="17"/>
        <v/>
      </c>
      <c r="T77" s="129" t="str">
        <f t="shared" si="18"/>
        <v/>
      </c>
      <c r="U77" s="129" t="str">
        <f t="shared" si="19"/>
        <v/>
      </c>
      <c r="V77" s="129" t="str">
        <f t="shared" si="20"/>
        <v/>
      </c>
    </row>
    <row r="78" customHeight="1" spans="1:22">
      <c r="A78" s="129" t="str">
        <f>IF(报名汇总表!A78="","",报名汇总表!A78)</f>
        <v/>
      </c>
      <c r="B78" s="129" t="str">
        <f>IF(报名汇总表!B78="","",报名汇总表!B78)</f>
        <v/>
      </c>
      <c r="C78" s="129" t="str">
        <f>IF(报名汇总表!C78="","",报名汇总表!C78)</f>
        <v/>
      </c>
      <c r="D78" s="129" t="str">
        <f>IF(报名汇总表!D78="","",报名汇总表!D78)</f>
        <v/>
      </c>
      <c r="E78" s="129" t="str">
        <f>IF(报名汇总表!E78="","",报名汇总表!E78)</f>
        <v/>
      </c>
      <c r="F78" s="130" t="str">
        <f>IF(报名汇总表!G78="","",报名汇总表!G78)</f>
        <v/>
      </c>
      <c r="K78" s="132" t="str">
        <f>IF(D78="","",COUNTIF($D$2:D78,"&gt;&lt;"))</f>
        <v/>
      </c>
      <c r="L78" s="129" t="str">
        <f t="shared" si="14"/>
        <v/>
      </c>
      <c r="M78" s="132" t="str">
        <f>IF(E78="","",MAX(K:K)+COUNTIF($E$2:E78,"&gt;&lt;"))</f>
        <v/>
      </c>
      <c r="N78" s="129" t="str">
        <f t="shared" si="15"/>
        <v/>
      </c>
      <c r="R78" s="129" t="str">
        <f t="shared" si="16"/>
        <v/>
      </c>
      <c r="S78" s="129" t="str">
        <f t="shared" si="17"/>
        <v/>
      </c>
      <c r="T78" s="129" t="str">
        <f t="shared" si="18"/>
        <v/>
      </c>
      <c r="U78" s="129" t="str">
        <f t="shared" si="19"/>
        <v/>
      </c>
      <c r="V78" s="129" t="str">
        <f t="shared" si="20"/>
        <v/>
      </c>
    </row>
    <row r="79" customHeight="1" spans="1:22">
      <c r="A79" s="129" t="str">
        <f>IF(报名汇总表!A79="","",报名汇总表!A79)</f>
        <v/>
      </c>
      <c r="B79" s="129" t="str">
        <f>IF(报名汇总表!B79="","",报名汇总表!B79)</f>
        <v/>
      </c>
      <c r="C79" s="129" t="str">
        <f>IF(报名汇总表!C79="","",报名汇总表!C79)</f>
        <v/>
      </c>
      <c r="D79" s="129" t="str">
        <f>IF(报名汇总表!D79="","",报名汇总表!D79)</f>
        <v/>
      </c>
      <c r="E79" s="129" t="str">
        <f>IF(报名汇总表!E79="","",报名汇总表!E79)</f>
        <v/>
      </c>
      <c r="F79" s="130" t="str">
        <f>IF(报名汇总表!G79="","",报名汇总表!G79)</f>
        <v/>
      </c>
      <c r="K79" s="132" t="str">
        <f>IF(D79="","",COUNTIF($D$2:D79,"&gt;&lt;"))</f>
        <v/>
      </c>
      <c r="L79" s="129" t="str">
        <f t="shared" si="14"/>
        <v/>
      </c>
      <c r="M79" s="132" t="str">
        <f>IF(E79="","",MAX(K:K)+COUNTIF($E$2:E79,"&gt;&lt;"))</f>
        <v/>
      </c>
      <c r="N79" s="129" t="str">
        <f t="shared" si="15"/>
        <v/>
      </c>
      <c r="R79" s="129" t="str">
        <f t="shared" si="16"/>
        <v/>
      </c>
      <c r="S79" s="129" t="str">
        <f t="shared" si="17"/>
        <v/>
      </c>
      <c r="T79" s="129" t="str">
        <f t="shared" si="18"/>
        <v/>
      </c>
      <c r="U79" s="129" t="str">
        <f t="shared" si="19"/>
        <v/>
      </c>
      <c r="V79" s="129" t="str">
        <f t="shared" si="20"/>
        <v/>
      </c>
    </row>
    <row r="80" customHeight="1" spans="1:22">
      <c r="A80" s="129" t="str">
        <f>IF(报名汇总表!A80="","",报名汇总表!A80)</f>
        <v/>
      </c>
      <c r="B80" s="129" t="str">
        <f>IF(报名汇总表!B80="","",报名汇总表!B80)</f>
        <v/>
      </c>
      <c r="C80" s="129" t="str">
        <f>IF(报名汇总表!C80="","",报名汇总表!C80)</f>
        <v/>
      </c>
      <c r="D80" s="129" t="str">
        <f>IF(报名汇总表!D80="","",报名汇总表!D80)</f>
        <v/>
      </c>
      <c r="E80" s="129" t="str">
        <f>IF(报名汇总表!E80="","",报名汇总表!E80)</f>
        <v/>
      </c>
      <c r="F80" s="130" t="str">
        <f>IF(报名汇总表!G80="","",报名汇总表!G80)</f>
        <v/>
      </c>
      <c r="K80" s="132" t="str">
        <f>IF(D80="","",COUNTIF($D$2:D80,"&gt;&lt;"))</f>
        <v/>
      </c>
      <c r="L80" s="129" t="str">
        <f t="shared" si="14"/>
        <v/>
      </c>
      <c r="M80" s="132" t="str">
        <f>IF(E80="","",MAX(K:K)+COUNTIF($E$2:E80,"&gt;&lt;"))</f>
        <v/>
      </c>
      <c r="N80" s="129" t="str">
        <f t="shared" si="15"/>
        <v/>
      </c>
      <c r="R80" s="129" t="str">
        <f t="shared" si="16"/>
        <v/>
      </c>
      <c r="S80" s="129" t="str">
        <f t="shared" si="17"/>
        <v/>
      </c>
      <c r="T80" s="129" t="str">
        <f t="shared" si="18"/>
        <v/>
      </c>
      <c r="U80" s="129" t="str">
        <f t="shared" si="19"/>
        <v/>
      </c>
      <c r="V80" s="129" t="str">
        <f t="shared" si="20"/>
        <v/>
      </c>
    </row>
    <row r="81" customHeight="1" spans="1:22">
      <c r="A81" s="129" t="str">
        <f>IF(报名汇总表!A81="","",报名汇总表!A81)</f>
        <v/>
      </c>
      <c r="B81" s="129" t="str">
        <f>IF(报名汇总表!B81="","",报名汇总表!B81)</f>
        <v/>
      </c>
      <c r="C81" s="129" t="str">
        <f>IF(报名汇总表!C81="","",报名汇总表!C81)</f>
        <v/>
      </c>
      <c r="D81" s="129" t="str">
        <f>IF(报名汇总表!D81="","",报名汇总表!D81)</f>
        <v/>
      </c>
      <c r="E81" s="129" t="str">
        <f>IF(报名汇总表!E81="","",报名汇总表!E81)</f>
        <v/>
      </c>
      <c r="F81" s="130" t="str">
        <f>IF(报名汇总表!G81="","",报名汇总表!G81)</f>
        <v/>
      </c>
      <c r="K81" s="132" t="str">
        <f>IF(D81="","",COUNTIF($D$2:D81,"&gt;&lt;"))</f>
        <v/>
      </c>
      <c r="L81" s="129" t="str">
        <f t="shared" si="14"/>
        <v/>
      </c>
      <c r="M81" s="132" t="str">
        <f>IF(E81="","",MAX(K:K)+COUNTIF($E$2:E81,"&gt;&lt;"))</f>
        <v/>
      </c>
      <c r="N81" s="129" t="str">
        <f t="shared" si="15"/>
        <v/>
      </c>
      <c r="R81" s="129" t="str">
        <f t="shared" si="16"/>
        <v/>
      </c>
      <c r="S81" s="129" t="str">
        <f t="shared" si="17"/>
        <v/>
      </c>
      <c r="T81" s="129" t="str">
        <f t="shared" si="18"/>
        <v/>
      </c>
      <c r="U81" s="129" t="str">
        <f t="shared" si="19"/>
        <v/>
      </c>
      <c r="V81" s="129" t="str">
        <f t="shared" si="20"/>
        <v/>
      </c>
    </row>
    <row r="82" customHeight="1" spans="1:22">
      <c r="A82" s="129" t="str">
        <f>IF(报名汇总表!A82="","",报名汇总表!A82)</f>
        <v/>
      </c>
      <c r="B82" s="129" t="str">
        <f>IF(报名汇总表!B82="","",报名汇总表!B82)</f>
        <v/>
      </c>
      <c r="C82" s="129" t="str">
        <f>IF(报名汇总表!C82="","",报名汇总表!C82)</f>
        <v/>
      </c>
      <c r="D82" s="129" t="str">
        <f>IF(报名汇总表!D82="","",报名汇总表!D82)</f>
        <v/>
      </c>
      <c r="E82" s="129" t="str">
        <f>IF(报名汇总表!E82="","",报名汇总表!E82)</f>
        <v/>
      </c>
      <c r="F82" s="130" t="str">
        <f>IF(报名汇总表!G82="","",报名汇总表!G82)</f>
        <v/>
      </c>
      <c r="K82" s="132" t="str">
        <f>IF(D82="","",COUNTIF($D$2:D82,"&gt;&lt;"))</f>
        <v/>
      </c>
      <c r="L82" s="129" t="str">
        <f t="shared" si="14"/>
        <v/>
      </c>
      <c r="M82" s="132" t="str">
        <f>IF(E82="","",MAX(K:K)+COUNTIF($E$2:E82,"&gt;&lt;"))</f>
        <v/>
      </c>
      <c r="N82" s="129" t="str">
        <f t="shared" si="15"/>
        <v/>
      </c>
      <c r="R82" s="129" t="str">
        <f t="shared" si="16"/>
        <v/>
      </c>
      <c r="S82" s="129" t="str">
        <f t="shared" si="17"/>
        <v/>
      </c>
      <c r="T82" s="129" t="str">
        <f t="shared" si="18"/>
        <v/>
      </c>
      <c r="U82" s="129" t="str">
        <f t="shared" si="19"/>
        <v/>
      </c>
      <c r="V82" s="129" t="str">
        <f t="shared" si="20"/>
        <v/>
      </c>
    </row>
    <row r="83" customHeight="1" spans="1:22">
      <c r="A83" s="129" t="str">
        <f>IF(报名汇总表!A83="","",报名汇总表!A83)</f>
        <v/>
      </c>
      <c r="B83" s="129" t="str">
        <f>IF(报名汇总表!B83="","",报名汇总表!B83)</f>
        <v/>
      </c>
      <c r="C83" s="129" t="str">
        <f>IF(报名汇总表!C83="","",报名汇总表!C83)</f>
        <v/>
      </c>
      <c r="D83" s="129" t="str">
        <f>IF(报名汇总表!D83="","",报名汇总表!D83)</f>
        <v/>
      </c>
      <c r="E83" s="129" t="str">
        <f>IF(报名汇总表!E83="","",报名汇总表!E83)</f>
        <v/>
      </c>
      <c r="F83" s="130" t="str">
        <f>IF(报名汇总表!G83="","",报名汇总表!G83)</f>
        <v/>
      </c>
      <c r="K83" s="132" t="str">
        <f>IF(D83="","",COUNTIF($D$2:D83,"&gt;&lt;"))</f>
        <v/>
      </c>
      <c r="L83" s="129" t="str">
        <f t="shared" si="14"/>
        <v/>
      </c>
      <c r="M83" s="132" t="str">
        <f>IF(E83="","",MAX(K:K)+COUNTIF($E$2:E83,"&gt;&lt;"))</f>
        <v/>
      </c>
      <c r="N83" s="129" t="str">
        <f t="shared" si="15"/>
        <v/>
      </c>
      <c r="R83" s="129" t="str">
        <f t="shared" si="16"/>
        <v/>
      </c>
      <c r="S83" s="129" t="str">
        <f t="shared" si="17"/>
        <v/>
      </c>
      <c r="T83" s="129" t="str">
        <f t="shared" si="18"/>
        <v/>
      </c>
      <c r="U83" s="129" t="str">
        <f t="shared" si="19"/>
        <v/>
      </c>
      <c r="V83" s="129" t="str">
        <f t="shared" si="20"/>
        <v/>
      </c>
    </row>
    <row r="84" customHeight="1" spans="1:22">
      <c r="A84" s="129" t="str">
        <f>IF(报名汇总表!A84="","",报名汇总表!A84)</f>
        <v/>
      </c>
      <c r="B84" s="129" t="str">
        <f>IF(报名汇总表!B84="","",报名汇总表!B84)</f>
        <v/>
      </c>
      <c r="C84" s="129" t="str">
        <f>IF(报名汇总表!C84="","",报名汇总表!C84)</f>
        <v/>
      </c>
      <c r="D84" s="129" t="str">
        <f>IF(报名汇总表!D84="","",报名汇总表!D84)</f>
        <v/>
      </c>
      <c r="E84" s="129" t="str">
        <f>IF(报名汇总表!E84="","",报名汇总表!E84)</f>
        <v/>
      </c>
      <c r="F84" s="130" t="str">
        <f>IF(报名汇总表!G84="","",报名汇总表!G84)</f>
        <v/>
      </c>
      <c r="K84" s="132" t="str">
        <f>IF(D84="","",COUNTIF($D$2:D84,"&gt;&lt;"))</f>
        <v/>
      </c>
      <c r="L84" s="129" t="str">
        <f t="shared" si="14"/>
        <v/>
      </c>
      <c r="M84" s="132" t="str">
        <f>IF(E84="","",MAX(K:K)+COUNTIF($E$2:E84,"&gt;&lt;"))</f>
        <v/>
      </c>
      <c r="N84" s="129" t="str">
        <f t="shared" si="15"/>
        <v/>
      </c>
      <c r="R84" s="129" t="str">
        <f t="shared" si="16"/>
        <v/>
      </c>
      <c r="S84" s="129" t="str">
        <f t="shared" si="17"/>
        <v/>
      </c>
      <c r="T84" s="129" t="str">
        <f t="shared" si="18"/>
        <v/>
      </c>
      <c r="U84" s="129" t="str">
        <f t="shared" si="19"/>
        <v/>
      </c>
      <c r="V84" s="129" t="str">
        <f t="shared" si="20"/>
        <v/>
      </c>
    </row>
    <row r="85" customHeight="1" spans="1:22">
      <c r="A85" s="129" t="str">
        <f>IF(报名汇总表!A85="","",报名汇总表!A85)</f>
        <v/>
      </c>
      <c r="B85" s="129" t="str">
        <f>IF(报名汇总表!B85="","",报名汇总表!B85)</f>
        <v/>
      </c>
      <c r="C85" s="129" t="str">
        <f>IF(报名汇总表!C85="","",报名汇总表!C85)</f>
        <v/>
      </c>
      <c r="D85" s="129" t="str">
        <f>IF(报名汇总表!D85="","",报名汇总表!D85)</f>
        <v/>
      </c>
      <c r="E85" s="129" t="str">
        <f>IF(报名汇总表!E85="","",报名汇总表!E85)</f>
        <v/>
      </c>
      <c r="F85" s="130" t="str">
        <f>IF(报名汇总表!G85="","",报名汇总表!G85)</f>
        <v/>
      </c>
      <c r="K85" s="132" t="str">
        <f>IF(D85="","",COUNTIF($D$2:D85,"&gt;&lt;"))</f>
        <v/>
      </c>
      <c r="L85" s="129" t="str">
        <f t="shared" si="14"/>
        <v/>
      </c>
      <c r="M85" s="132" t="str">
        <f>IF(E85="","",MAX(K:K)+COUNTIF($E$2:E85,"&gt;&lt;"))</f>
        <v/>
      </c>
      <c r="N85" s="129" t="str">
        <f t="shared" si="15"/>
        <v/>
      </c>
      <c r="R85" s="129" t="str">
        <f t="shared" si="16"/>
        <v/>
      </c>
      <c r="S85" s="129" t="str">
        <f t="shared" si="17"/>
        <v/>
      </c>
      <c r="T85" s="129" t="str">
        <f t="shared" si="18"/>
        <v/>
      </c>
      <c r="U85" s="129" t="str">
        <f t="shared" si="19"/>
        <v/>
      </c>
      <c r="V85" s="129" t="str">
        <f t="shared" si="20"/>
        <v/>
      </c>
    </row>
    <row r="86" customHeight="1" spans="1:22">
      <c r="A86" s="129" t="str">
        <f>IF(报名汇总表!A86="","",报名汇总表!A86)</f>
        <v/>
      </c>
      <c r="B86" s="129" t="str">
        <f>IF(报名汇总表!B86="","",报名汇总表!B86)</f>
        <v/>
      </c>
      <c r="C86" s="129" t="str">
        <f>IF(报名汇总表!C86="","",报名汇总表!C86)</f>
        <v/>
      </c>
      <c r="D86" s="129" t="str">
        <f>IF(报名汇总表!D86="","",报名汇总表!D86)</f>
        <v/>
      </c>
      <c r="E86" s="129" t="str">
        <f>IF(报名汇总表!E86="","",报名汇总表!E86)</f>
        <v/>
      </c>
      <c r="F86" s="130" t="str">
        <f>IF(报名汇总表!G86="","",报名汇总表!G86)</f>
        <v/>
      </c>
      <c r="K86" s="132" t="str">
        <f>IF(D86="","",COUNTIF($D$2:D86,"&gt;&lt;"))</f>
        <v/>
      </c>
      <c r="L86" s="129" t="str">
        <f t="shared" si="14"/>
        <v/>
      </c>
      <c r="M86" s="132" t="str">
        <f>IF(E86="","",MAX(K:K)+COUNTIF($E$2:E86,"&gt;&lt;"))</f>
        <v/>
      </c>
      <c r="N86" s="129" t="str">
        <f t="shared" si="15"/>
        <v/>
      </c>
      <c r="R86" s="129" t="str">
        <f t="shared" si="16"/>
        <v/>
      </c>
      <c r="S86" s="129" t="str">
        <f t="shared" si="17"/>
        <v/>
      </c>
      <c r="T86" s="129" t="str">
        <f t="shared" si="18"/>
        <v/>
      </c>
      <c r="U86" s="129" t="str">
        <f t="shared" si="19"/>
        <v/>
      </c>
      <c r="V86" s="129" t="str">
        <f t="shared" si="20"/>
        <v/>
      </c>
    </row>
    <row r="87" customHeight="1" spans="1:22">
      <c r="A87" s="129" t="str">
        <f>IF(报名汇总表!A87="","",报名汇总表!A87)</f>
        <v/>
      </c>
      <c r="B87" s="129" t="str">
        <f>IF(报名汇总表!B87="","",报名汇总表!B87)</f>
        <v/>
      </c>
      <c r="C87" s="129" t="str">
        <f>IF(报名汇总表!C87="","",报名汇总表!C87)</f>
        <v/>
      </c>
      <c r="D87" s="129" t="str">
        <f>IF(报名汇总表!D87="","",报名汇总表!D87)</f>
        <v/>
      </c>
      <c r="E87" s="129" t="str">
        <f>IF(报名汇总表!E87="","",报名汇总表!E87)</f>
        <v/>
      </c>
      <c r="F87" s="130" t="str">
        <f>IF(报名汇总表!G87="","",报名汇总表!G87)</f>
        <v/>
      </c>
      <c r="K87" s="132" t="str">
        <f>IF(D87="","",COUNTIF($D$2:D87,"&gt;&lt;"))</f>
        <v/>
      </c>
      <c r="L87" s="129" t="str">
        <f t="shared" si="14"/>
        <v/>
      </c>
      <c r="M87" s="132" t="str">
        <f>IF(E87="","",MAX(K:K)+COUNTIF($E$2:E87,"&gt;&lt;"))</f>
        <v/>
      </c>
      <c r="N87" s="129" t="str">
        <f t="shared" si="15"/>
        <v/>
      </c>
      <c r="R87" s="129" t="str">
        <f t="shared" si="16"/>
        <v/>
      </c>
      <c r="S87" s="129" t="str">
        <f t="shared" si="17"/>
        <v/>
      </c>
      <c r="T87" s="129" t="str">
        <f t="shared" si="18"/>
        <v/>
      </c>
      <c r="U87" s="129" t="str">
        <f t="shared" si="19"/>
        <v/>
      </c>
      <c r="V87" s="129" t="str">
        <f t="shared" si="20"/>
        <v/>
      </c>
    </row>
    <row r="88" customHeight="1" spans="1:22">
      <c r="A88" s="129" t="str">
        <f>IF(报名汇总表!A88="","",报名汇总表!A88)</f>
        <v/>
      </c>
      <c r="B88" s="129" t="str">
        <f>IF(报名汇总表!B88="","",报名汇总表!B88)</f>
        <v/>
      </c>
      <c r="C88" s="129" t="str">
        <f>IF(报名汇总表!C88="","",报名汇总表!C88)</f>
        <v/>
      </c>
      <c r="D88" s="129" t="str">
        <f>IF(报名汇总表!D88="","",报名汇总表!D88)</f>
        <v/>
      </c>
      <c r="E88" s="129" t="str">
        <f>IF(报名汇总表!E88="","",报名汇总表!E88)</f>
        <v/>
      </c>
      <c r="F88" s="130" t="str">
        <f>IF(报名汇总表!G88="","",报名汇总表!G88)</f>
        <v/>
      </c>
      <c r="K88" s="132" t="str">
        <f>IF(D88="","",COUNTIF($D$2:D88,"&gt;&lt;"))</f>
        <v/>
      </c>
      <c r="L88" s="129" t="str">
        <f t="shared" si="14"/>
        <v/>
      </c>
      <c r="M88" s="132" t="str">
        <f>IF(E88="","",MAX(K:K)+COUNTIF($E$2:E88,"&gt;&lt;"))</f>
        <v/>
      </c>
      <c r="N88" s="129" t="str">
        <f t="shared" si="15"/>
        <v/>
      </c>
      <c r="R88" s="129" t="str">
        <f t="shared" si="16"/>
        <v/>
      </c>
      <c r="S88" s="129" t="str">
        <f t="shared" si="17"/>
        <v/>
      </c>
      <c r="T88" s="129" t="str">
        <f t="shared" si="18"/>
        <v/>
      </c>
      <c r="U88" s="129" t="str">
        <f t="shared" si="19"/>
        <v/>
      </c>
      <c r="V88" s="129" t="str">
        <f t="shared" si="20"/>
        <v/>
      </c>
    </row>
    <row r="89" customHeight="1" spans="1:22">
      <c r="A89" s="129" t="str">
        <f>IF(报名汇总表!A89="","",报名汇总表!A89)</f>
        <v/>
      </c>
      <c r="B89" s="129" t="str">
        <f>IF(报名汇总表!B89="","",报名汇总表!B89)</f>
        <v/>
      </c>
      <c r="C89" s="129" t="str">
        <f>IF(报名汇总表!C89="","",报名汇总表!C89)</f>
        <v/>
      </c>
      <c r="D89" s="129" t="str">
        <f>IF(报名汇总表!D89="","",报名汇总表!D89)</f>
        <v/>
      </c>
      <c r="E89" s="129" t="str">
        <f>IF(报名汇总表!E89="","",报名汇总表!E89)</f>
        <v/>
      </c>
      <c r="F89" s="130" t="str">
        <f>IF(报名汇总表!G89="","",报名汇总表!G89)</f>
        <v/>
      </c>
      <c r="K89" s="132" t="str">
        <f>IF(D89="","",COUNTIF($D$2:D89,"&gt;&lt;"))</f>
        <v/>
      </c>
      <c r="L89" s="129" t="str">
        <f t="shared" si="14"/>
        <v/>
      </c>
      <c r="M89" s="132" t="str">
        <f>IF(E89="","",MAX(K:K)+COUNTIF($E$2:E89,"&gt;&lt;"))</f>
        <v/>
      </c>
      <c r="N89" s="129" t="str">
        <f t="shared" si="15"/>
        <v/>
      </c>
      <c r="R89" s="129" t="str">
        <f t="shared" si="16"/>
        <v/>
      </c>
      <c r="S89" s="129" t="str">
        <f t="shared" si="17"/>
        <v/>
      </c>
      <c r="T89" s="129" t="str">
        <f t="shared" si="18"/>
        <v/>
      </c>
      <c r="U89" s="129" t="str">
        <f t="shared" si="19"/>
        <v/>
      </c>
      <c r="V89" s="129" t="str">
        <f t="shared" si="20"/>
        <v/>
      </c>
    </row>
    <row r="90" customHeight="1" spans="1:22">
      <c r="A90" s="129" t="str">
        <f>IF(报名汇总表!A90="","",报名汇总表!A90)</f>
        <v/>
      </c>
      <c r="B90" s="129" t="str">
        <f>IF(报名汇总表!B90="","",报名汇总表!B90)</f>
        <v/>
      </c>
      <c r="C90" s="129" t="str">
        <f>IF(报名汇总表!C90="","",报名汇总表!C90)</f>
        <v/>
      </c>
      <c r="D90" s="129" t="str">
        <f>IF(报名汇总表!D90="","",报名汇总表!D90)</f>
        <v/>
      </c>
      <c r="E90" s="129" t="str">
        <f>IF(报名汇总表!E90="","",报名汇总表!E90)</f>
        <v/>
      </c>
      <c r="F90" s="130" t="str">
        <f>IF(报名汇总表!G90="","",报名汇总表!G90)</f>
        <v/>
      </c>
      <c r="K90" s="132" t="str">
        <f>IF(D90="","",COUNTIF($D$2:D90,"&gt;&lt;"))</f>
        <v/>
      </c>
      <c r="L90" s="129" t="str">
        <f t="shared" si="14"/>
        <v/>
      </c>
      <c r="M90" s="132" t="str">
        <f>IF(E90="","",MAX(K:K)+COUNTIF($E$2:E90,"&gt;&lt;"))</f>
        <v/>
      </c>
      <c r="N90" s="129" t="str">
        <f t="shared" si="15"/>
        <v/>
      </c>
      <c r="R90" s="129" t="str">
        <f t="shared" si="16"/>
        <v/>
      </c>
      <c r="S90" s="129" t="str">
        <f t="shared" si="17"/>
        <v/>
      </c>
      <c r="T90" s="129" t="str">
        <f t="shared" si="18"/>
        <v/>
      </c>
      <c r="U90" s="129" t="str">
        <f t="shared" si="19"/>
        <v/>
      </c>
      <c r="V90" s="129" t="str">
        <f t="shared" si="20"/>
        <v/>
      </c>
    </row>
    <row r="91" customHeight="1" spans="1:22">
      <c r="A91" s="129" t="str">
        <f>IF(报名汇总表!A91="","",报名汇总表!A91)</f>
        <v/>
      </c>
      <c r="B91" s="129" t="str">
        <f>IF(报名汇总表!B91="","",报名汇总表!B91)</f>
        <v/>
      </c>
      <c r="C91" s="129" t="str">
        <f>IF(报名汇总表!C91="","",报名汇总表!C91)</f>
        <v/>
      </c>
      <c r="D91" s="129" t="str">
        <f>IF(报名汇总表!D91="","",报名汇总表!D91)</f>
        <v/>
      </c>
      <c r="E91" s="129" t="str">
        <f>IF(报名汇总表!E91="","",报名汇总表!E91)</f>
        <v/>
      </c>
      <c r="F91" s="130" t="str">
        <f>IF(报名汇总表!G91="","",报名汇总表!G91)</f>
        <v/>
      </c>
      <c r="K91" s="132" t="str">
        <f>IF(D91="","",COUNTIF($D$2:D91,"&gt;&lt;"))</f>
        <v/>
      </c>
      <c r="L91" s="129" t="str">
        <f t="shared" si="14"/>
        <v/>
      </c>
      <c r="M91" s="132" t="str">
        <f>IF(E91="","",MAX(K:K)+COUNTIF($E$2:E91,"&gt;&lt;"))</f>
        <v/>
      </c>
      <c r="N91" s="129" t="str">
        <f t="shared" si="15"/>
        <v/>
      </c>
      <c r="R91" s="129" t="str">
        <f t="shared" si="16"/>
        <v/>
      </c>
      <c r="S91" s="129" t="str">
        <f t="shared" si="17"/>
        <v/>
      </c>
      <c r="T91" s="129" t="str">
        <f t="shared" si="18"/>
        <v/>
      </c>
      <c r="U91" s="129" t="str">
        <f t="shared" si="19"/>
        <v/>
      </c>
      <c r="V91" s="129" t="str">
        <f t="shared" si="20"/>
        <v/>
      </c>
    </row>
    <row r="92" customHeight="1" spans="1:22">
      <c r="A92" s="129" t="str">
        <f>IF(报名汇总表!A92="","",报名汇总表!A92)</f>
        <v/>
      </c>
      <c r="B92" s="129" t="str">
        <f>IF(报名汇总表!B92="","",报名汇总表!B92)</f>
        <v/>
      </c>
      <c r="C92" s="129" t="str">
        <f>IF(报名汇总表!C92="","",报名汇总表!C92)</f>
        <v/>
      </c>
      <c r="D92" s="129" t="str">
        <f>IF(报名汇总表!D92="","",报名汇总表!D92)</f>
        <v/>
      </c>
      <c r="E92" s="129" t="str">
        <f>IF(报名汇总表!E92="","",报名汇总表!E92)</f>
        <v/>
      </c>
      <c r="F92" s="130" t="str">
        <f>IF(报名汇总表!G92="","",报名汇总表!G92)</f>
        <v/>
      </c>
      <c r="K92" s="132" t="str">
        <f>IF(D92="","",COUNTIF($D$2:D92,"&gt;&lt;"))</f>
        <v/>
      </c>
      <c r="L92" s="129" t="str">
        <f t="shared" si="14"/>
        <v/>
      </c>
      <c r="M92" s="132" t="str">
        <f>IF(E92="","",MAX(K:K)+COUNTIF($E$2:E92,"&gt;&lt;"))</f>
        <v/>
      </c>
      <c r="N92" s="129" t="str">
        <f t="shared" si="15"/>
        <v/>
      </c>
      <c r="R92" s="129" t="str">
        <f t="shared" si="16"/>
        <v/>
      </c>
      <c r="S92" s="129" t="str">
        <f t="shared" si="17"/>
        <v/>
      </c>
      <c r="T92" s="129" t="str">
        <f t="shared" si="18"/>
        <v/>
      </c>
      <c r="U92" s="129" t="str">
        <f t="shared" si="19"/>
        <v/>
      </c>
      <c r="V92" s="129" t="str">
        <f t="shared" si="20"/>
        <v/>
      </c>
    </row>
    <row r="93" customHeight="1" spans="1:22">
      <c r="A93" s="129" t="str">
        <f>IF(报名汇总表!A93="","",报名汇总表!A93)</f>
        <v/>
      </c>
      <c r="B93" s="129" t="str">
        <f>IF(报名汇总表!B93="","",报名汇总表!B93)</f>
        <v/>
      </c>
      <c r="C93" s="129" t="str">
        <f>IF(报名汇总表!C93="","",报名汇总表!C93)</f>
        <v/>
      </c>
      <c r="D93" s="129" t="str">
        <f>IF(报名汇总表!D93="","",报名汇总表!D93)</f>
        <v/>
      </c>
      <c r="E93" s="129" t="str">
        <f>IF(报名汇总表!E93="","",报名汇总表!E93)</f>
        <v/>
      </c>
      <c r="F93" s="130" t="str">
        <f>IF(报名汇总表!G93="","",报名汇总表!G93)</f>
        <v/>
      </c>
      <c r="K93" s="132" t="str">
        <f>IF(D93="","",COUNTIF($D$2:D93,"&gt;&lt;"))</f>
        <v/>
      </c>
      <c r="L93" s="129" t="str">
        <f t="shared" si="14"/>
        <v/>
      </c>
      <c r="M93" s="132" t="str">
        <f>IF(E93="","",MAX(K:K)+COUNTIF($E$2:E93,"&gt;&lt;"))</f>
        <v/>
      </c>
      <c r="N93" s="129" t="str">
        <f t="shared" si="15"/>
        <v/>
      </c>
      <c r="R93" s="129" t="str">
        <f t="shared" si="16"/>
        <v/>
      </c>
      <c r="S93" s="129" t="str">
        <f t="shared" si="17"/>
        <v/>
      </c>
      <c r="T93" s="129" t="str">
        <f t="shared" si="18"/>
        <v/>
      </c>
      <c r="U93" s="129" t="str">
        <f t="shared" si="19"/>
        <v/>
      </c>
      <c r="V93" s="129" t="str">
        <f t="shared" si="20"/>
        <v/>
      </c>
    </row>
    <row r="94" customHeight="1" spans="1:22">
      <c r="A94" s="129" t="str">
        <f>IF(报名汇总表!A94="","",报名汇总表!A94)</f>
        <v/>
      </c>
      <c r="B94" s="129" t="str">
        <f>IF(报名汇总表!B94="","",报名汇总表!B94)</f>
        <v/>
      </c>
      <c r="C94" s="129" t="str">
        <f>IF(报名汇总表!C94="","",报名汇总表!C94)</f>
        <v/>
      </c>
      <c r="D94" s="129" t="str">
        <f>IF(报名汇总表!D94="","",报名汇总表!D94)</f>
        <v/>
      </c>
      <c r="E94" s="129" t="str">
        <f>IF(报名汇总表!E94="","",报名汇总表!E94)</f>
        <v/>
      </c>
      <c r="F94" s="130" t="str">
        <f>IF(报名汇总表!G94="","",报名汇总表!G94)</f>
        <v/>
      </c>
      <c r="K94" s="132" t="str">
        <f>IF(D94="","",COUNTIF($D$2:D94,"&gt;&lt;"))</f>
        <v/>
      </c>
      <c r="L94" s="129" t="str">
        <f t="shared" si="14"/>
        <v/>
      </c>
      <c r="M94" s="132" t="str">
        <f>IF(E94="","",MAX(K:K)+COUNTIF($E$2:E94,"&gt;&lt;"))</f>
        <v/>
      </c>
      <c r="N94" s="129" t="str">
        <f t="shared" si="15"/>
        <v/>
      </c>
      <c r="R94" s="129" t="str">
        <f t="shared" si="16"/>
        <v/>
      </c>
      <c r="S94" s="129" t="str">
        <f t="shared" si="17"/>
        <v/>
      </c>
      <c r="T94" s="129" t="str">
        <f t="shared" si="18"/>
        <v/>
      </c>
      <c r="U94" s="129" t="str">
        <f t="shared" si="19"/>
        <v/>
      </c>
      <c r="V94" s="129" t="str">
        <f t="shared" si="20"/>
        <v/>
      </c>
    </row>
    <row r="95" customHeight="1" spans="1:22">
      <c r="A95" s="129" t="str">
        <f>IF(报名汇总表!A95="","",报名汇总表!A95)</f>
        <v/>
      </c>
      <c r="B95" s="129" t="str">
        <f>IF(报名汇总表!B95="","",报名汇总表!B95)</f>
        <v/>
      </c>
      <c r="C95" s="129" t="str">
        <f>IF(报名汇总表!C95="","",报名汇总表!C95)</f>
        <v/>
      </c>
      <c r="D95" s="129" t="str">
        <f>IF(报名汇总表!D95="","",报名汇总表!D95)</f>
        <v/>
      </c>
      <c r="E95" s="129" t="str">
        <f>IF(报名汇总表!E95="","",报名汇总表!E95)</f>
        <v/>
      </c>
      <c r="F95" s="130" t="str">
        <f>IF(报名汇总表!G95="","",报名汇总表!G95)</f>
        <v/>
      </c>
      <c r="K95" s="132" t="str">
        <f>IF(D95="","",COUNTIF($D$2:D95,"&gt;&lt;"))</f>
        <v/>
      </c>
      <c r="L95" s="129" t="str">
        <f t="shared" si="14"/>
        <v/>
      </c>
      <c r="M95" s="132" t="str">
        <f>IF(E95="","",MAX(K:K)+COUNTIF($E$2:E95,"&gt;&lt;"))</f>
        <v/>
      </c>
      <c r="N95" s="129" t="str">
        <f t="shared" si="15"/>
        <v/>
      </c>
      <c r="R95" s="129" t="str">
        <f t="shared" si="16"/>
        <v/>
      </c>
      <c r="S95" s="129" t="str">
        <f t="shared" si="17"/>
        <v/>
      </c>
      <c r="T95" s="129" t="str">
        <f t="shared" si="18"/>
        <v/>
      </c>
      <c r="U95" s="129" t="str">
        <f t="shared" si="19"/>
        <v/>
      </c>
      <c r="V95" s="129" t="str">
        <f t="shared" si="20"/>
        <v/>
      </c>
    </row>
    <row r="96" customHeight="1" spans="1:22">
      <c r="A96" s="129" t="str">
        <f>IF(报名汇总表!A96="","",报名汇总表!A96)</f>
        <v/>
      </c>
      <c r="B96" s="129" t="str">
        <f>IF(报名汇总表!B96="","",报名汇总表!B96)</f>
        <v/>
      </c>
      <c r="C96" s="129" t="str">
        <f>IF(报名汇总表!C96="","",报名汇总表!C96)</f>
        <v/>
      </c>
      <c r="D96" s="129" t="str">
        <f>IF(报名汇总表!D96="","",报名汇总表!D96)</f>
        <v/>
      </c>
      <c r="E96" s="129" t="str">
        <f>IF(报名汇总表!E96="","",报名汇总表!E96)</f>
        <v/>
      </c>
      <c r="F96" s="130" t="str">
        <f>IF(报名汇总表!G96="","",报名汇总表!G96)</f>
        <v/>
      </c>
      <c r="K96" s="132" t="str">
        <f>IF(D96="","",COUNTIF($D$2:D96,"&gt;&lt;"))</f>
        <v/>
      </c>
      <c r="L96" s="129" t="str">
        <f t="shared" si="14"/>
        <v/>
      </c>
      <c r="M96" s="132" t="str">
        <f>IF(E96="","",MAX(K:K)+COUNTIF($E$2:E96,"&gt;&lt;"))</f>
        <v/>
      </c>
      <c r="N96" s="129" t="str">
        <f t="shared" si="15"/>
        <v/>
      </c>
      <c r="R96" s="129" t="str">
        <f t="shared" si="16"/>
        <v/>
      </c>
      <c r="S96" s="129" t="str">
        <f t="shared" si="17"/>
        <v/>
      </c>
      <c r="T96" s="129" t="str">
        <f t="shared" si="18"/>
        <v/>
      </c>
      <c r="U96" s="129" t="str">
        <f t="shared" si="19"/>
        <v/>
      </c>
      <c r="V96" s="129" t="str">
        <f t="shared" si="20"/>
        <v/>
      </c>
    </row>
    <row r="97" customHeight="1" spans="1:22">
      <c r="A97" s="129" t="str">
        <f>IF(报名汇总表!A97="","",报名汇总表!A97)</f>
        <v/>
      </c>
      <c r="B97" s="129" t="str">
        <f>IF(报名汇总表!B97="","",报名汇总表!B97)</f>
        <v/>
      </c>
      <c r="C97" s="129" t="str">
        <f>IF(报名汇总表!C97="","",报名汇总表!C97)</f>
        <v/>
      </c>
      <c r="D97" s="129" t="str">
        <f>IF(报名汇总表!D97="","",报名汇总表!D97)</f>
        <v/>
      </c>
      <c r="E97" s="129" t="str">
        <f>IF(报名汇总表!E97="","",报名汇总表!E97)</f>
        <v/>
      </c>
      <c r="F97" s="130" t="str">
        <f>IF(报名汇总表!G97="","",报名汇总表!G97)</f>
        <v/>
      </c>
      <c r="K97" s="132" t="str">
        <f>IF(D97="","",COUNTIF($D$2:D97,"&gt;&lt;"))</f>
        <v/>
      </c>
      <c r="L97" s="129" t="str">
        <f t="shared" si="14"/>
        <v/>
      </c>
      <c r="M97" s="132" t="str">
        <f>IF(E97="","",MAX(K:K)+COUNTIF($E$2:E97,"&gt;&lt;"))</f>
        <v/>
      </c>
      <c r="N97" s="129" t="str">
        <f t="shared" si="15"/>
        <v/>
      </c>
      <c r="R97" s="129" t="str">
        <f t="shared" si="16"/>
        <v/>
      </c>
      <c r="S97" s="129" t="str">
        <f t="shared" si="17"/>
        <v/>
      </c>
      <c r="T97" s="129" t="str">
        <f t="shared" si="18"/>
        <v/>
      </c>
      <c r="U97" s="129" t="str">
        <f t="shared" si="19"/>
        <v/>
      </c>
      <c r="V97" s="129" t="str">
        <f t="shared" si="20"/>
        <v/>
      </c>
    </row>
    <row r="98" customHeight="1" spans="1:22">
      <c r="A98" s="129" t="str">
        <f>IF(报名汇总表!A98="","",报名汇总表!A98)</f>
        <v/>
      </c>
      <c r="B98" s="129" t="str">
        <f>IF(报名汇总表!B98="","",报名汇总表!B98)</f>
        <v/>
      </c>
      <c r="C98" s="129" t="str">
        <f>IF(报名汇总表!C98="","",报名汇总表!C98)</f>
        <v/>
      </c>
      <c r="D98" s="129" t="str">
        <f>IF(报名汇总表!D98="","",报名汇总表!D98)</f>
        <v/>
      </c>
      <c r="E98" s="129" t="str">
        <f>IF(报名汇总表!E98="","",报名汇总表!E98)</f>
        <v/>
      </c>
      <c r="F98" s="130" t="str">
        <f>IF(报名汇总表!G98="","",报名汇总表!G98)</f>
        <v/>
      </c>
      <c r="K98" s="132" t="str">
        <f>IF(D98="","",COUNTIF($D$2:D98,"&gt;&lt;"))</f>
        <v/>
      </c>
      <c r="L98" s="129" t="str">
        <f t="shared" si="14"/>
        <v/>
      </c>
      <c r="M98" s="132" t="str">
        <f>IF(E98="","",MAX(K:K)+COUNTIF($E$2:E98,"&gt;&lt;"))</f>
        <v/>
      </c>
      <c r="N98" s="129" t="str">
        <f t="shared" si="15"/>
        <v/>
      </c>
      <c r="R98" s="129" t="str">
        <f t="shared" si="16"/>
        <v/>
      </c>
      <c r="S98" s="129" t="str">
        <f t="shared" si="17"/>
        <v/>
      </c>
      <c r="T98" s="129" t="str">
        <f t="shared" si="18"/>
        <v/>
      </c>
      <c r="U98" s="129" t="str">
        <f t="shared" si="19"/>
        <v/>
      </c>
      <c r="V98" s="129" t="str">
        <f t="shared" si="20"/>
        <v/>
      </c>
    </row>
    <row r="99" customHeight="1" spans="1:22">
      <c r="A99" s="129" t="str">
        <f>IF(报名汇总表!A99="","",报名汇总表!A99)</f>
        <v/>
      </c>
      <c r="B99" s="129" t="str">
        <f>IF(报名汇总表!B99="","",报名汇总表!B99)</f>
        <v/>
      </c>
      <c r="C99" s="129" t="str">
        <f>IF(报名汇总表!C99="","",报名汇总表!C99)</f>
        <v/>
      </c>
      <c r="D99" s="129" t="str">
        <f>IF(报名汇总表!D99="","",报名汇总表!D99)</f>
        <v/>
      </c>
      <c r="E99" s="129" t="str">
        <f>IF(报名汇总表!E99="","",报名汇总表!E99)</f>
        <v/>
      </c>
      <c r="F99" s="130" t="str">
        <f>IF(报名汇总表!G99="","",报名汇总表!G99)</f>
        <v/>
      </c>
      <c r="K99" s="132" t="str">
        <f>IF(D99="","",COUNTIF($D$2:D99,"&gt;&lt;"))</f>
        <v/>
      </c>
      <c r="L99" s="129" t="str">
        <f>IF(D99="","",CONCATENATE($B99,"-",$C99,"-",$D$1))</f>
        <v/>
      </c>
      <c r="M99" s="132" t="str">
        <f>IF(E99="","",MAX(K:K)+COUNTIF($E$2:E99,"&gt;&lt;"))</f>
        <v/>
      </c>
      <c r="N99" s="129" t="str">
        <f>IF(E99="","",CONCATENATE($B99,"-",$C99,"-",$E$1))</f>
        <v/>
      </c>
      <c r="R99" s="129" t="str">
        <f>IF(MAX(M:M)-ROW()+1&lt;0,"",ROW()-1)</f>
        <v/>
      </c>
      <c r="S99" s="129" t="str">
        <f>IF(R99="","",IF(R99-MAX(K:K)&lt;=0,_xlfn.XLOOKUP(R99,K:K,L:L),_xlfn.XLOOKUP(R99,M:M,N:N)))</f>
        <v/>
      </c>
      <c r="T99" s="129" t="str">
        <f t="shared" si="18"/>
        <v/>
      </c>
      <c r="U99" s="129" t="str">
        <f t="shared" si="19"/>
        <v/>
      </c>
      <c r="V99" s="129" t="str">
        <f t="shared" si="20"/>
        <v/>
      </c>
    </row>
    <row r="100" customHeight="1" spans="1:22">
      <c r="A100" s="129" t="str">
        <f>IF(报名汇总表!A100="","",报名汇总表!A100)</f>
        <v/>
      </c>
      <c r="B100" s="129" t="str">
        <f>IF(报名汇总表!B100="","",报名汇总表!B100)</f>
        <v/>
      </c>
      <c r="C100" s="129" t="str">
        <f>IF(报名汇总表!C100="","",报名汇总表!C100)</f>
        <v/>
      </c>
      <c r="D100" s="129" t="str">
        <f>IF(报名汇总表!D100="","",报名汇总表!D100)</f>
        <v/>
      </c>
      <c r="E100" s="129" t="str">
        <f>IF(报名汇总表!E100="","",报名汇总表!E100)</f>
        <v/>
      </c>
      <c r="F100" s="130" t="str">
        <f>IF(报名汇总表!G100="","",报名汇总表!G100)</f>
        <v/>
      </c>
      <c r="K100" s="132" t="str">
        <f>IF(D100="","",COUNTIF($D$2:D100,"&gt;&lt;"))</f>
        <v/>
      </c>
      <c r="L100" s="129" t="str">
        <f>IF(D100="","",CONCATENATE($B100,"-",$C100,"-",$D$1))</f>
        <v/>
      </c>
      <c r="M100" s="132" t="str">
        <f>IF(E100="","",MAX(K:K)+COUNTIF($E$2:E100,"&gt;&lt;"))</f>
        <v/>
      </c>
      <c r="N100" s="129" t="str">
        <f>IF(E100="","",CONCATENATE($B100,"-",$C100,"-",$E$1))</f>
        <v/>
      </c>
      <c r="R100" s="129" t="str">
        <f>IF(MAX(M:M)-ROW()+1&lt;0,"",ROW()-1)</f>
        <v/>
      </c>
      <c r="S100" s="129" t="str">
        <f>IF(R100="","",IF(R100-MAX(K:K)&lt;=0,_xlfn.XLOOKUP(R100,K:K,L:L),_xlfn.XLOOKUP(R100,M:M,N:N)))</f>
        <v/>
      </c>
      <c r="T100" s="129" t="str">
        <f t="shared" si="18"/>
        <v/>
      </c>
      <c r="U100" s="129" t="str">
        <f t="shared" si="19"/>
        <v/>
      </c>
      <c r="V100" s="129" t="str">
        <f t="shared" si="20"/>
        <v/>
      </c>
    </row>
    <row r="101" customHeight="1" spans="18:22">
      <c r="R101" s="129" t="str">
        <f>IF(MAX(M:M)-ROW()+1&lt;0,"",ROW()-1)</f>
        <v/>
      </c>
      <c r="S101" s="129" t="str">
        <f>IF(R101="","",IF(R101-MAX(K:K)&lt;=0,_xlfn.XLOOKUP(R101,K:K,L:L),_xlfn.XLOOKUP(R101,M:M,N:N)))</f>
        <v/>
      </c>
      <c r="T101" s="129" t="str">
        <f t="shared" si="18"/>
        <v/>
      </c>
      <c r="U101" s="129" t="str">
        <f t="shared" si="19"/>
        <v/>
      </c>
      <c r="V101" s="129" t="str">
        <f t="shared" si="20"/>
        <v/>
      </c>
    </row>
    <row r="102" customHeight="1" spans="18:22">
      <c r="R102" s="129" t="str">
        <f>IF(MAX(M:M)-ROW()+1&lt;0,"",ROW()-1)</f>
        <v/>
      </c>
      <c r="S102" s="129" t="str">
        <f>IF(R102="","",IF(R102-MAX(K:K)&lt;=0,_xlfn.XLOOKUP(R102,K:K,L:L),_xlfn.XLOOKUP(R102,M:M,N:N)))</f>
        <v/>
      </c>
      <c r="T102" s="129" t="str">
        <f t="shared" si="18"/>
        <v/>
      </c>
      <c r="U102" s="129" t="str">
        <f t="shared" si="19"/>
        <v/>
      </c>
      <c r="V102" s="129" t="str">
        <f t="shared" si="20"/>
        <v/>
      </c>
    </row>
  </sheetData>
  <autoFilter ref="A1:F100">
    <extLst/>
  </autoFilter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zoomScale="115" zoomScaleNormal="115" workbookViewId="0">
      <selection activeCell="G15" sqref="G15"/>
    </sheetView>
  </sheetViews>
  <sheetFormatPr defaultColWidth="9.77884615384615" defaultRowHeight="27" customHeight="1" outlineLevelCol="6"/>
  <cols>
    <col min="1" max="5" width="10.3365384615385" style="118" customWidth="1"/>
    <col min="6" max="6" width="16.1057692307692" style="118" customWidth="1"/>
    <col min="7" max="7" width="13.7788461538462" style="118" customWidth="1"/>
    <col min="8" max="16384" width="9.77884615384615" style="118"/>
  </cols>
  <sheetData>
    <row r="1" customHeight="1" spans="1:7">
      <c r="A1" s="119" t="s">
        <v>83</v>
      </c>
      <c r="B1" s="119"/>
      <c r="C1" s="119"/>
      <c r="D1" s="119"/>
      <c r="E1" s="119"/>
      <c r="F1" s="119"/>
      <c r="G1" s="119"/>
    </row>
    <row r="2" customHeight="1" spans="1:7">
      <c r="A2" s="120" t="s">
        <v>84</v>
      </c>
      <c r="B2" s="120"/>
      <c r="C2" s="120"/>
      <c r="D2" s="120"/>
      <c r="E2" s="120"/>
      <c r="F2" s="120"/>
      <c r="G2" s="120"/>
    </row>
    <row r="3" customHeight="1" spans="1:7">
      <c r="A3" s="121" t="s">
        <v>85</v>
      </c>
      <c r="B3" s="121" t="s">
        <v>80</v>
      </c>
      <c r="C3" s="121" t="s">
        <v>2</v>
      </c>
      <c r="D3" s="121" t="s">
        <v>86</v>
      </c>
      <c r="E3" s="121" t="s">
        <v>87</v>
      </c>
      <c r="F3" s="121" t="s">
        <v>88</v>
      </c>
      <c r="G3" s="121" t="s">
        <v>89</v>
      </c>
    </row>
    <row r="4" customHeight="1" spans="1:7">
      <c r="A4" s="122">
        <v>1</v>
      </c>
      <c r="B4" s="122" t="s">
        <v>4</v>
      </c>
      <c r="C4" s="122" t="s">
        <v>11</v>
      </c>
      <c r="D4" s="122">
        <v>20</v>
      </c>
      <c r="E4" s="122" t="s">
        <v>90</v>
      </c>
      <c r="F4" s="126" t="s">
        <v>91</v>
      </c>
      <c r="G4" s="122" t="s">
        <v>92</v>
      </c>
    </row>
    <row r="5" customHeight="1" spans="1:7">
      <c r="A5" s="122">
        <v>2</v>
      </c>
      <c r="B5" s="122"/>
      <c r="C5" s="122" t="s">
        <v>23</v>
      </c>
      <c r="D5" s="122">
        <v>9</v>
      </c>
      <c r="E5" s="122" t="s">
        <v>90</v>
      </c>
      <c r="F5" s="122" t="s">
        <v>93</v>
      </c>
      <c r="G5" s="122" t="s">
        <v>92</v>
      </c>
    </row>
    <row r="6" customHeight="1" spans="1:7">
      <c r="A6" s="123" t="s">
        <v>94</v>
      </c>
      <c r="B6" s="124"/>
      <c r="C6" s="124"/>
      <c r="D6" s="124"/>
      <c r="E6" s="124"/>
      <c r="F6" s="124"/>
      <c r="G6" s="127"/>
    </row>
    <row r="7" customHeight="1" spans="1:7">
      <c r="A7" s="122">
        <v>3</v>
      </c>
      <c r="B7" s="122" t="s">
        <v>3</v>
      </c>
      <c r="C7" s="122" t="s">
        <v>11</v>
      </c>
      <c r="D7" s="122">
        <v>31</v>
      </c>
      <c r="E7" s="122" t="s">
        <v>95</v>
      </c>
      <c r="F7" s="122" t="s">
        <v>96</v>
      </c>
      <c r="G7" s="122" t="s">
        <v>92</v>
      </c>
    </row>
    <row r="8" customHeight="1" spans="1:7">
      <c r="A8" s="122">
        <v>4</v>
      </c>
      <c r="B8" s="122"/>
      <c r="C8" s="122" t="s">
        <v>23</v>
      </c>
      <c r="D8" s="122">
        <v>7</v>
      </c>
      <c r="E8" s="122" t="s">
        <v>90</v>
      </c>
      <c r="F8" s="122" t="s">
        <v>97</v>
      </c>
      <c r="G8" s="122" t="s">
        <v>98</v>
      </c>
    </row>
    <row r="9" customHeight="1" spans="1:7">
      <c r="A9" s="122">
        <v>5</v>
      </c>
      <c r="B9" s="122"/>
      <c r="C9" s="122" t="s">
        <v>11</v>
      </c>
      <c r="D9" s="122">
        <v>8</v>
      </c>
      <c r="E9" s="122" t="s">
        <v>99</v>
      </c>
      <c r="F9" s="122" t="s">
        <v>100</v>
      </c>
      <c r="G9" s="122"/>
    </row>
    <row r="10" customHeight="1" spans="1:7">
      <c r="A10" s="122">
        <v>6</v>
      </c>
      <c r="B10" s="122" t="s">
        <v>101</v>
      </c>
      <c r="C10" s="122"/>
      <c r="D10" s="122"/>
      <c r="E10" s="122"/>
      <c r="F10" s="122" t="s">
        <v>102</v>
      </c>
      <c r="G10" s="122"/>
    </row>
    <row r="11" customHeight="1" spans="1:7">
      <c r="A11" s="125"/>
      <c r="B11" s="125"/>
      <c r="C11" s="125"/>
      <c r="D11" s="125"/>
      <c r="E11" s="125"/>
      <c r="F11" s="128" t="s">
        <v>103</v>
      </c>
      <c r="G11" s="128"/>
    </row>
    <row r="12" customHeight="1" spans="1:7">
      <c r="A12" s="125"/>
      <c r="B12" s="125"/>
      <c r="C12" s="125"/>
      <c r="D12" s="125"/>
      <c r="E12" s="125"/>
      <c r="F12" s="125"/>
      <c r="G12" s="125"/>
    </row>
    <row r="13" customHeight="1" spans="1:7">
      <c r="A13" s="125"/>
      <c r="B13" s="125"/>
      <c r="C13" s="125"/>
      <c r="D13" s="125"/>
      <c r="E13" s="125"/>
      <c r="F13" s="125"/>
      <c r="G13" s="125"/>
    </row>
  </sheetData>
  <mergeCells count="7">
    <mergeCell ref="A1:G1"/>
    <mergeCell ref="A2:G2"/>
    <mergeCell ref="A6:G6"/>
    <mergeCell ref="B10:E10"/>
    <mergeCell ref="F11:G11"/>
    <mergeCell ref="B4:B5"/>
    <mergeCell ref="B7:B9"/>
  </mergeCells>
  <printOptions horizontalCentered="1"/>
  <pageMargins left="0.511811023622047" right="0.511811023622047" top="0.748031496062992" bottom="0.748031496062992" header="0.31496062992126" footer="0.31496062992126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workbookViewId="0">
      <pane ySplit="2" topLeftCell="A3" activePane="bottomLeft" state="frozen"/>
      <selection/>
      <selection pane="bottomLeft" activeCell="K22" sqref="K22"/>
    </sheetView>
  </sheetViews>
  <sheetFormatPr defaultColWidth="9" defaultRowHeight="20.4" customHeight="1" outlineLevelCol="6"/>
  <cols>
    <col min="1" max="1" width="10.2211538461538" style="101" customWidth="1"/>
    <col min="2" max="2" width="10.6634615384615" style="101" customWidth="1"/>
    <col min="3" max="3" width="16.6634615384615" style="101" customWidth="1"/>
    <col min="4" max="4" width="24.5576923076923" style="101" customWidth="1"/>
    <col min="5" max="5" width="9.55769230769231" style="101" customWidth="1"/>
    <col min="6" max="6" width="14.7403846153846" style="102" customWidth="1"/>
    <col min="7" max="12" width="8.88461538461539" style="101"/>
    <col min="13" max="13" width="13.8461538461538" style="101"/>
    <col min="14" max="16383" width="8.88461538461539" style="101"/>
    <col min="16384" max="16384" width="9" style="101"/>
  </cols>
  <sheetData>
    <row r="1" ht="52.2" customHeight="1" spans="1:7">
      <c r="A1" s="103" t="s">
        <v>83</v>
      </c>
      <c r="B1" s="103"/>
      <c r="C1" s="103"/>
      <c r="D1" s="103"/>
      <c r="E1" s="103"/>
      <c r="F1" s="114"/>
      <c r="G1" s="115"/>
    </row>
    <row r="2" customHeight="1" spans="1:7">
      <c r="A2" s="104" t="s">
        <v>104</v>
      </c>
      <c r="B2" s="104"/>
      <c r="C2" s="104"/>
      <c r="D2" s="104"/>
      <c r="E2" s="104"/>
      <c r="F2" s="116"/>
      <c r="G2" s="117"/>
    </row>
    <row r="3" customHeight="1" spans="1:5">
      <c r="A3" s="105"/>
      <c r="B3" s="105"/>
      <c r="C3" s="106"/>
      <c r="D3" s="105"/>
      <c r="E3" s="105"/>
    </row>
    <row r="4" customHeight="1" spans="1:6">
      <c r="A4" s="107" t="s">
        <v>4</v>
      </c>
      <c r="B4" s="107" t="s">
        <v>3</v>
      </c>
      <c r="C4" s="108" t="s">
        <v>11</v>
      </c>
      <c r="D4" s="109" t="s">
        <v>105</v>
      </c>
      <c r="E4" s="109" t="s">
        <v>99</v>
      </c>
      <c r="F4" s="102" t="s">
        <v>106</v>
      </c>
    </row>
    <row r="5" customHeight="1" spans="1:6">
      <c r="A5" s="110" t="s">
        <v>2</v>
      </c>
      <c r="B5" s="110" t="s">
        <v>107</v>
      </c>
      <c r="C5" s="110" t="s">
        <v>1</v>
      </c>
      <c r="D5" s="110" t="s">
        <v>6</v>
      </c>
      <c r="E5" s="110" t="s">
        <v>108</v>
      </c>
      <c r="F5" s="102" t="s">
        <v>109</v>
      </c>
    </row>
    <row r="6" customHeight="1" spans="1:6">
      <c r="A6" s="111" t="s">
        <v>110</v>
      </c>
      <c r="B6" s="111">
        <v>1</v>
      </c>
      <c r="C6" s="111" t="s">
        <v>111</v>
      </c>
      <c r="D6" s="111" t="s">
        <v>20</v>
      </c>
      <c r="E6" s="111"/>
      <c r="F6" s="102">
        <f ca="1">RAND()*100</f>
        <v>21.9407538674797</v>
      </c>
    </row>
    <row r="7" customHeight="1" spans="2:6">
      <c r="B7" s="101">
        <v>2</v>
      </c>
      <c r="C7" s="101" t="s">
        <v>112</v>
      </c>
      <c r="D7" s="101" t="s">
        <v>27</v>
      </c>
      <c r="F7" s="102">
        <f ca="1" t="shared" ref="F7:F16" si="0">RAND()*100</f>
        <v>84.4862390599478</v>
      </c>
    </row>
    <row r="8" customHeight="1" spans="2:6">
      <c r="B8" s="101">
        <v>3</v>
      </c>
      <c r="C8" s="112" t="s">
        <v>113</v>
      </c>
      <c r="D8" s="101" t="s">
        <v>29</v>
      </c>
      <c r="F8" s="102">
        <f ca="1" t="shared" si="0"/>
        <v>15.1675227632446</v>
      </c>
    </row>
    <row r="9" customHeight="1" spans="2:6">
      <c r="B9" s="101">
        <v>4</v>
      </c>
      <c r="C9" s="101" t="s">
        <v>114</v>
      </c>
      <c r="D9" s="101" t="s">
        <v>20</v>
      </c>
      <c r="F9" s="102">
        <f ca="1" t="shared" si="0"/>
        <v>7.11845674468483</v>
      </c>
    </row>
    <row r="10" customHeight="1" spans="2:6">
      <c r="B10" s="101">
        <v>5</v>
      </c>
      <c r="C10" s="101" t="s">
        <v>115</v>
      </c>
      <c r="D10" s="101" t="s">
        <v>29</v>
      </c>
      <c r="F10" s="102">
        <f ca="1" t="shared" si="0"/>
        <v>61.8671789285208</v>
      </c>
    </row>
    <row r="11" customHeight="1" spans="2:6">
      <c r="B11" s="101">
        <v>6</v>
      </c>
      <c r="C11" s="101" t="s">
        <v>116</v>
      </c>
      <c r="D11" s="101" t="s">
        <v>24</v>
      </c>
      <c r="F11" s="102">
        <f ca="1" t="shared" si="0"/>
        <v>22.1169337025444</v>
      </c>
    </row>
    <row r="12" customHeight="1" spans="1:6">
      <c r="A12" s="113"/>
      <c r="B12" s="113">
        <v>7</v>
      </c>
      <c r="C12" s="113" t="s">
        <v>117</v>
      </c>
      <c r="D12" s="113" t="s">
        <v>34</v>
      </c>
      <c r="E12" s="113"/>
      <c r="F12" s="102">
        <f ca="1" t="shared" si="0"/>
        <v>89.4766475978794</v>
      </c>
    </row>
    <row r="13" customHeight="1" spans="1:6">
      <c r="A13" s="111" t="s">
        <v>118</v>
      </c>
      <c r="B13" s="111">
        <v>1</v>
      </c>
      <c r="C13" s="111" t="s">
        <v>119</v>
      </c>
      <c r="D13" s="111" t="s">
        <v>18</v>
      </c>
      <c r="E13" s="111"/>
      <c r="F13" s="102">
        <f ca="1" t="shared" si="0"/>
        <v>21.6136741803578</v>
      </c>
    </row>
    <row r="14" customHeight="1" spans="2:6">
      <c r="B14" s="101">
        <v>2</v>
      </c>
      <c r="C14" s="101" t="s">
        <v>120</v>
      </c>
      <c r="D14" s="101" t="s">
        <v>24</v>
      </c>
      <c r="F14" s="102">
        <f ca="1" t="shared" si="0"/>
        <v>44.9926752216498</v>
      </c>
    </row>
    <row r="15" customHeight="1" spans="2:6">
      <c r="B15" s="101">
        <v>3</v>
      </c>
      <c r="C15" s="101" t="s">
        <v>121</v>
      </c>
      <c r="D15" s="101" t="s">
        <v>20</v>
      </c>
      <c r="F15" s="102">
        <f ca="1" t="shared" si="0"/>
        <v>21.9298331109339</v>
      </c>
    </row>
    <row r="16" customHeight="1" spans="2:6">
      <c r="B16" s="101">
        <v>4</v>
      </c>
      <c r="C16" s="101" t="s">
        <v>122</v>
      </c>
      <c r="D16" s="101" t="s">
        <v>37</v>
      </c>
      <c r="F16" s="102">
        <f ca="1" t="shared" si="0"/>
        <v>31.1768874229982</v>
      </c>
    </row>
    <row r="17" customHeight="1" spans="2:6">
      <c r="B17" s="101">
        <v>5</v>
      </c>
      <c r="C17" s="101" t="s">
        <v>123</v>
      </c>
      <c r="D17" s="101" t="s">
        <v>37</v>
      </c>
      <c r="F17" s="102">
        <f ca="1" t="shared" ref="F17:F30" si="1">RAND()*100</f>
        <v>4.13957241867569</v>
      </c>
    </row>
    <row r="18" customHeight="1" spans="1:6">
      <c r="A18" s="113"/>
      <c r="B18" s="113">
        <v>6</v>
      </c>
      <c r="C18" s="113" t="s">
        <v>124</v>
      </c>
      <c r="D18" s="113" t="s">
        <v>16</v>
      </c>
      <c r="E18" s="113"/>
      <c r="F18" s="102">
        <f ca="1" t="shared" si="1"/>
        <v>49.8441189024692</v>
      </c>
    </row>
    <row r="19" customHeight="1" spans="1:6">
      <c r="A19" s="111" t="s">
        <v>125</v>
      </c>
      <c r="B19" s="111">
        <v>1</v>
      </c>
      <c r="C19" s="111" t="s">
        <v>126</v>
      </c>
      <c r="D19" s="111" t="s">
        <v>18</v>
      </c>
      <c r="E19" s="111"/>
      <c r="F19" s="102">
        <f ca="1" t="shared" si="1"/>
        <v>38.9048015023581</v>
      </c>
    </row>
    <row r="20" customHeight="1" spans="2:6">
      <c r="B20" s="101">
        <v>2</v>
      </c>
      <c r="C20" s="101" t="s">
        <v>127</v>
      </c>
      <c r="D20" s="101" t="s">
        <v>20</v>
      </c>
      <c r="F20" s="102">
        <f ca="1" t="shared" si="1"/>
        <v>69.9830966960781</v>
      </c>
    </row>
    <row r="21" customHeight="1" spans="2:6">
      <c r="B21" s="101">
        <v>3</v>
      </c>
      <c r="C21" s="101" t="s">
        <v>128</v>
      </c>
      <c r="D21" s="101" t="s">
        <v>18</v>
      </c>
      <c r="F21" s="102">
        <f ca="1" t="shared" si="1"/>
        <v>41.7641413565982</v>
      </c>
    </row>
    <row r="22" customHeight="1" spans="2:6">
      <c r="B22" s="101">
        <v>4</v>
      </c>
      <c r="C22" s="101" t="s">
        <v>129</v>
      </c>
      <c r="D22" s="101" t="s">
        <v>24</v>
      </c>
      <c r="F22" s="102">
        <f ca="1" t="shared" si="1"/>
        <v>63.9145902767804</v>
      </c>
    </row>
    <row r="23" customHeight="1" spans="2:6">
      <c r="B23" s="101">
        <v>5</v>
      </c>
      <c r="C23" s="101" t="s">
        <v>130</v>
      </c>
      <c r="D23" s="101" t="s">
        <v>27</v>
      </c>
      <c r="F23" s="102">
        <f ca="1" t="shared" si="1"/>
        <v>65.0934862268194</v>
      </c>
    </row>
    <row r="24" customHeight="1" spans="1:6">
      <c r="A24" s="113"/>
      <c r="B24" s="113">
        <v>6</v>
      </c>
      <c r="C24" s="113" t="s">
        <v>131</v>
      </c>
      <c r="D24" s="113" t="s">
        <v>34</v>
      </c>
      <c r="E24" s="113"/>
      <c r="F24" s="102">
        <f ca="1" t="shared" si="1"/>
        <v>5.04704702338674</v>
      </c>
    </row>
    <row r="25" customHeight="1" spans="1:6">
      <c r="A25" s="111" t="s">
        <v>132</v>
      </c>
      <c r="B25" s="111">
        <v>1</v>
      </c>
      <c r="C25" s="111" t="s">
        <v>133</v>
      </c>
      <c r="D25" s="111" t="s">
        <v>34</v>
      </c>
      <c r="E25" s="111"/>
      <c r="F25" s="102">
        <f ca="1" t="shared" si="1"/>
        <v>92.7959213883628</v>
      </c>
    </row>
    <row r="26" customHeight="1" spans="2:6">
      <c r="B26" s="101">
        <v>2</v>
      </c>
      <c r="C26" s="101" t="s">
        <v>134</v>
      </c>
      <c r="D26" s="101" t="s">
        <v>34</v>
      </c>
      <c r="F26" s="102">
        <f ca="1" t="shared" si="1"/>
        <v>35.2090072613164</v>
      </c>
    </row>
    <row r="27" customHeight="1" spans="2:6">
      <c r="B27" s="101">
        <v>3</v>
      </c>
      <c r="C27" s="101" t="s">
        <v>135</v>
      </c>
      <c r="D27" s="101" t="s">
        <v>37</v>
      </c>
      <c r="F27" s="102">
        <f ca="1" t="shared" si="1"/>
        <v>10.3480196546515</v>
      </c>
    </row>
    <row r="28" customHeight="1" spans="2:6">
      <c r="B28" s="101">
        <v>4</v>
      </c>
      <c r="C28" s="101" t="s">
        <v>136</v>
      </c>
      <c r="D28" s="101" t="s">
        <v>24</v>
      </c>
      <c r="F28" s="102">
        <f ca="1" t="shared" si="1"/>
        <v>75.1513218445881</v>
      </c>
    </row>
    <row r="29" customHeight="1" spans="2:6">
      <c r="B29" s="101">
        <v>5</v>
      </c>
      <c r="C29" s="101" t="s">
        <v>137</v>
      </c>
      <c r="D29" s="101" t="s">
        <v>18</v>
      </c>
      <c r="F29" s="102">
        <f ca="1" t="shared" si="1"/>
        <v>37.2633339002234</v>
      </c>
    </row>
    <row r="30" customHeight="1" spans="1:6">
      <c r="A30" s="113"/>
      <c r="B30" s="113">
        <v>6</v>
      </c>
      <c r="C30" s="113" t="s">
        <v>47</v>
      </c>
      <c r="D30" s="113" t="s">
        <v>16</v>
      </c>
      <c r="E30" s="113"/>
      <c r="F30" s="102">
        <f ca="1" t="shared" si="1"/>
        <v>72.4717498270224</v>
      </c>
    </row>
  </sheetData>
  <sortState ref="L6:M30">
    <sortCondition ref="M6:M30"/>
  </sortState>
  <mergeCells count="6">
    <mergeCell ref="A1:E1"/>
    <mergeCell ref="A2:E2"/>
    <mergeCell ref="A6:A12"/>
    <mergeCell ref="A13:A18"/>
    <mergeCell ref="A19:A24"/>
    <mergeCell ref="A25:A30"/>
  </mergeCells>
  <conditionalFormatting sqref="C6:C8">
    <cfRule type="duplicateValues" dxfId="1" priority="2"/>
  </conditionalFormatting>
  <printOptions horizontalCentered="1"/>
  <pageMargins left="0.511811023622047" right="0.511811023622047" top="0.748031496062992" bottom="0.748031496062992" header="0.31496062992126" footer="0.31496062992126"/>
  <pageSetup paperSize="9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topLeftCell="A15" workbookViewId="0">
      <selection activeCell="F25" sqref="F25"/>
    </sheetView>
  </sheetViews>
  <sheetFormatPr defaultColWidth="11" defaultRowHeight="28" customHeight="1" outlineLevelCol="6"/>
  <cols>
    <col min="1" max="1" width="6.88461538461539" style="79" customWidth="1"/>
    <col min="2" max="2" width="17.7788461538462" style="80" customWidth="1"/>
    <col min="3" max="3" width="24.7788461538462" style="80" customWidth="1"/>
    <col min="4" max="4" width="6.66346153846154" style="79" customWidth="1"/>
    <col min="5" max="5" width="67.4423076923077" style="80" customWidth="1"/>
    <col min="6" max="6" width="17.1057692307692" style="80" customWidth="1"/>
    <col min="7" max="7" width="14.7788461538462" style="80" customWidth="1"/>
    <col min="8" max="16384" width="11" style="80"/>
  </cols>
  <sheetData>
    <row r="1" customHeight="1" spans="1:7">
      <c r="A1" s="81"/>
      <c r="B1" s="81" t="s">
        <v>138</v>
      </c>
      <c r="C1" s="82" t="s">
        <v>139</v>
      </c>
      <c r="D1" s="82"/>
      <c r="E1" s="82"/>
      <c r="F1" s="99" t="s">
        <v>140</v>
      </c>
      <c r="G1" s="99"/>
    </row>
    <row r="2" customHeight="1" spans="1:7">
      <c r="A2" s="83"/>
      <c r="B2" s="83" t="s">
        <v>11</v>
      </c>
      <c r="C2" s="83" t="s">
        <v>23</v>
      </c>
      <c r="D2" s="83"/>
      <c r="E2" s="83"/>
      <c r="F2" s="100" t="s">
        <v>141</v>
      </c>
      <c r="G2" s="100"/>
    </row>
    <row r="3" customHeight="1" spans="1:7">
      <c r="A3" s="85" t="s">
        <v>0</v>
      </c>
      <c r="B3" s="85" t="s">
        <v>1</v>
      </c>
      <c r="C3" s="85" t="s">
        <v>6</v>
      </c>
      <c r="D3" s="85" t="s">
        <v>142</v>
      </c>
      <c r="E3" s="85"/>
      <c r="F3" s="85" t="s">
        <v>143</v>
      </c>
      <c r="G3" s="85" t="s">
        <v>144</v>
      </c>
    </row>
    <row r="4" customHeight="1" spans="1:7">
      <c r="A4" s="90">
        <v>1</v>
      </c>
      <c r="B4" s="91" t="str">
        <f>出发顺序表!C6</f>
        <v>姚凝</v>
      </c>
      <c r="C4" s="91" t="str">
        <f>出发顺序表!D6</f>
        <v>代表队F</v>
      </c>
      <c r="D4" s="86" t="s">
        <v>145</v>
      </c>
      <c r="E4" s="86"/>
      <c r="F4" s="86"/>
      <c r="G4" s="90" t="str">
        <f>出发顺序表!C6</f>
        <v>姚凝</v>
      </c>
    </row>
    <row r="5" customHeight="1" spans="1:7">
      <c r="A5" s="92"/>
      <c r="B5" s="93"/>
      <c r="C5" s="93"/>
      <c r="D5" s="86" t="s">
        <v>146</v>
      </c>
      <c r="E5" s="86"/>
      <c r="F5" s="86"/>
      <c r="G5" s="92"/>
    </row>
    <row r="6" customHeight="1" spans="1:7">
      <c r="A6" s="94"/>
      <c r="B6" s="95"/>
      <c r="C6" s="95"/>
      <c r="D6" s="79" t="s">
        <v>147</v>
      </c>
      <c r="E6" s="86"/>
      <c r="F6" s="86"/>
      <c r="G6" s="94"/>
    </row>
    <row r="7" customHeight="1" spans="1:7">
      <c r="A7" s="86">
        <v>2</v>
      </c>
      <c r="B7" s="87" t="str">
        <f>出发顺序表!C7</f>
        <v>龚娟</v>
      </c>
      <c r="C7" s="87" t="str">
        <f>出发顺序表!D7</f>
        <v>代表队A</v>
      </c>
      <c r="D7" s="86" t="s">
        <v>145</v>
      </c>
      <c r="E7" s="86"/>
      <c r="F7" s="86"/>
      <c r="G7" s="86"/>
    </row>
    <row r="8" customHeight="1" spans="1:7">
      <c r="A8" s="86"/>
      <c r="B8" s="87"/>
      <c r="C8" s="87"/>
      <c r="D8" s="86" t="s">
        <v>146</v>
      </c>
      <c r="E8" s="86"/>
      <c r="F8" s="86"/>
      <c r="G8" s="86"/>
    </row>
    <row r="9" customHeight="1" spans="1:7">
      <c r="A9" s="86"/>
      <c r="B9" s="87"/>
      <c r="C9" s="87"/>
      <c r="D9" s="79" t="s">
        <v>147</v>
      </c>
      <c r="E9" s="86"/>
      <c r="F9" s="86"/>
      <c r="G9" s="86"/>
    </row>
    <row r="10" customHeight="1" spans="1:7">
      <c r="A10" s="86">
        <v>3</v>
      </c>
      <c r="B10" s="87" t="str">
        <f>出发顺序表!C8</f>
        <v>江荔芳</v>
      </c>
      <c r="C10" s="87" t="str">
        <f>出发顺序表!D8</f>
        <v>代表队H</v>
      </c>
      <c r="D10" s="86" t="s">
        <v>145</v>
      </c>
      <c r="E10" s="86"/>
      <c r="F10" s="86"/>
      <c r="G10" s="86"/>
    </row>
    <row r="11" customHeight="1" spans="1:7">
      <c r="A11" s="86"/>
      <c r="B11" s="87"/>
      <c r="C11" s="87"/>
      <c r="D11" s="86" t="s">
        <v>146</v>
      </c>
      <c r="E11" s="86"/>
      <c r="F11" s="86"/>
      <c r="G11" s="86"/>
    </row>
    <row r="12" customHeight="1" spans="1:7">
      <c r="A12" s="86"/>
      <c r="B12" s="87"/>
      <c r="C12" s="87"/>
      <c r="D12" s="79" t="s">
        <v>147</v>
      </c>
      <c r="E12" s="86"/>
      <c r="F12" s="86"/>
      <c r="G12" s="86"/>
    </row>
    <row r="13" customHeight="1" spans="1:7">
      <c r="A13" s="86">
        <v>4</v>
      </c>
      <c r="B13" s="87" t="str">
        <f>出发顺序表!C9</f>
        <v>陆影蓓</v>
      </c>
      <c r="C13" s="87" t="str">
        <f>出发顺序表!D9</f>
        <v>代表队F</v>
      </c>
      <c r="D13" s="86" t="s">
        <v>145</v>
      </c>
      <c r="E13" s="86"/>
      <c r="F13" s="86"/>
      <c r="G13" s="86"/>
    </row>
    <row r="14" customHeight="1" spans="1:7">
      <c r="A14" s="86"/>
      <c r="B14" s="87"/>
      <c r="C14" s="87"/>
      <c r="D14" s="86" t="s">
        <v>146</v>
      </c>
      <c r="E14" s="86"/>
      <c r="F14" s="86"/>
      <c r="G14" s="86"/>
    </row>
    <row r="15" customHeight="1" spans="1:7">
      <c r="A15" s="86"/>
      <c r="B15" s="87"/>
      <c r="C15" s="87"/>
      <c r="D15" s="79" t="s">
        <v>147</v>
      </c>
      <c r="E15" s="86"/>
      <c r="F15" s="86"/>
      <c r="G15" s="86"/>
    </row>
    <row r="16" customHeight="1" spans="1:7">
      <c r="A16" s="86">
        <v>5</v>
      </c>
      <c r="B16" s="87" t="str">
        <f>出发顺序表!C10</f>
        <v>侯叶雅</v>
      </c>
      <c r="C16" s="87" t="str">
        <f>出发顺序表!D10</f>
        <v>代表队H</v>
      </c>
      <c r="D16" s="86" t="s">
        <v>145</v>
      </c>
      <c r="E16" s="86"/>
      <c r="F16" s="86"/>
      <c r="G16" s="86"/>
    </row>
    <row r="17" customHeight="1" spans="1:7">
      <c r="A17" s="86"/>
      <c r="B17" s="87"/>
      <c r="C17" s="87"/>
      <c r="D17" s="86" t="s">
        <v>146</v>
      </c>
      <c r="E17" s="86"/>
      <c r="F17" s="86"/>
      <c r="G17" s="86"/>
    </row>
    <row r="18" customHeight="1" spans="1:7">
      <c r="A18" s="86"/>
      <c r="B18" s="87"/>
      <c r="C18" s="87"/>
      <c r="D18" s="79" t="s">
        <v>147</v>
      </c>
      <c r="E18" s="86"/>
      <c r="F18" s="86"/>
      <c r="G18" s="86"/>
    </row>
    <row r="19" customHeight="1" spans="1:7">
      <c r="A19" s="86">
        <v>6</v>
      </c>
      <c r="B19" s="87" t="str">
        <f>出发顺序表!C11</f>
        <v>施蓓冰</v>
      </c>
      <c r="C19" s="87" t="str">
        <f>出发顺序表!D11</f>
        <v>代表队D</v>
      </c>
      <c r="D19" s="86" t="s">
        <v>145</v>
      </c>
      <c r="E19" s="86"/>
      <c r="F19" s="86"/>
      <c r="G19" s="86"/>
    </row>
    <row r="20" customHeight="1" spans="1:7">
      <c r="A20" s="86"/>
      <c r="B20" s="87"/>
      <c r="C20" s="87"/>
      <c r="D20" s="86" t="s">
        <v>146</v>
      </c>
      <c r="E20" s="86"/>
      <c r="F20" s="86"/>
      <c r="G20" s="86"/>
    </row>
    <row r="21" customHeight="1" spans="1:7">
      <c r="A21" s="86"/>
      <c r="B21" s="87"/>
      <c r="C21" s="87"/>
      <c r="D21" s="86" t="s">
        <v>147</v>
      </c>
      <c r="E21" s="86"/>
      <c r="F21" s="86"/>
      <c r="G21" s="86"/>
    </row>
    <row r="22" customHeight="1" spans="1:7">
      <c r="A22" s="86">
        <v>7</v>
      </c>
      <c r="B22" s="87" t="str">
        <f>出发顺序表!C12</f>
        <v>庄君</v>
      </c>
      <c r="C22" s="87" t="str">
        <f>出发顺序表!D12</f>
        <v>代表队B</v>
      </c>
      <c r="D22" s="86" t="s">
        <v>145</v>
      </c>
      <c r="E22" s="86"/>
      <c r="F22" s="86"/>
      <c r="G22" s="86"/>
    </row>
    <row r="23" customHeight="1" spans="1:7">
      <c r="A23" s="86"/>
      <c r="B23" s="87"/>
      <c r="C23" s="87"/>
      <c r="D23" s="86" t="s">
        <v>146</v>
      </c>
      <c r="E23" s="86"/>
      <c r="F23" s="86"/>
      <c r="G23" s="86"/>
    </row>
    <row r="24" customHeight="1" spans="1:7">
      <c r="A24" s="86"/>
      <c r="B24" s="87"/>
      <c r="C24" s="87"/>
      <c r="D24" s="86" t="s">
        <v>147</v>
      </c>
      <c r="E24" s="86"/>
      <c r="F24" s="86"/>
      <c r="G24" s="86"/>
    </row>
    <row r="25" customHeight="1" spans="1:7">
      <c r="A25" s="96"/>
      <c r="B25" s="97"/>
      <c r="C25" s="97"/>
      <c r="D25" s="96"/>
      <c r="E25" s="96"/>
      <c r="F25" s="79"/>
      <c r="G25" s="79"/>
    </row>
    <row r="26" customHeight="1" spans="1:7">
      <c r="A26" s="81"/>
      <c r="B26" s="81" t="s">
        <v>138</v>
      </c>
      <c r="C26" s="82" t="s">
        <v>148</v>
      </c>
      <c r="D26" s="82"/>
      <c r="E26" s="82"/>
      <c r="F26" s="100" t="s">
        <v>140</v>
      </c>
      <c r="G26" s="100"/>
    </row>
    <row r="27" customHeight="1" spans="1:7">
      <c r="A27" s="98"/>
      <c r="B27" s="83" t="s">
        <v>11</v>
      </c>
      <c r="C27" s="83" t="s">
        <v>23</v>
      </c>
      <c r="D27" s="83"/>
      <c r="E27" s="83"/>
      <c r="F27" s="100" t="s">
        <v>141</v>
      </c>
      <c r="G27" s="100"/>
    </row>
    <row r="28" customHeight="1" spans="1:7">
      <c r="A28" s="85" t="s">
        <v>0</v>
      </c>
      <c r="B28" s="85" t="s">
        <v>1</v>
      </c>
      <c r="C28" s="85" t="s">
        <v>6</v>
      </c>
      <c r="D28" s="85" t="s">
        <v>142</v>
      </c>
      <c r="E28" s="85"/>
      <c r="F28" s="85" t="s">
        <v>143</v>
      </c>
      <c r="G28" s="85" t="s">
        <v>149</v>
      </c>
    </row>
    <row r="29" customHeight="1" spans="1:7">
      <c r="A29" s="90">
        <v>1</v>
      </c>
      <c r="B29" s="91" t="str">
        <f>出发顺序表!C13</f>
        <v>罗梦爱</v>
      </c>
      <c r="C29" s="91" t="str">
        <f>出发顺序表!D13</f>
        <v>代表队E</v>
      </c>
      <c r="D29" s="86" t="s">
        <v>145</v>
      </c>
      <c r="E29" s="86"/>
      <c r="F29" s="86"/>
      <c r="G29" s="90"/>
    </row>
    <row r="30" customHeight="1" spans="1:7">
      <c r="A30" s="94"/>
      <c r="B30" s="95"/>
      <c r="C30" s="95"/>
      <c r="D30" s="86" t="s">
        <v>146</v>
      </c>
      <c r="E30" s="86"/>
      <c r="F30" s="86"/>
      <c r="G30" s="94"/>
    </row>
    <row r="31" customHeight="1" spans="1:7">
      <c r="A31" s="90">
        <v>2</v>
      </c>
      <c r="B31" s="91" t="str">
        <f>出发顺序表!C14</f>
        <v>詹聪思</v>
      </c>
      <c r="C31" s="91" t="str">
        <f>出发顺序表!D14</f>
        <v>代表队D</v>
      </c>
      <c r="D31" s="86" t="s">
        <v>145</v>
      </c>
      <c r="E31" s="86"/>
      <c r="F31" s="86"/>
      <c r="G31" s="90"/>
    </row>
    <row r="32" customHeight="1" spans="1:7">
      <c r="A32" s="94"/>
      <c r="B32" s="95"/>
      <c r="C32" s="95"/>
      <c r="D32" s="86" t="s">
        <v>146</v>
      </c>
      <c r="E32" s="86"/>
      <c r="F32" s="86"/>
      <c r="G32" s="94"/>
    </row>
    <row r="33" customHeight="1" spans="1:7">
      <c r="A33" s="90">
        <v>3</v>
      </c>
      <c r="B33" s="91" t="str">
        <f>出发顺序表!C15</f>
        <v>龚毓梅</v>
      </c>
      <c r="C33" s="91" t="str">
        <f>出发顺序表!D15</f>
        <v>代表队F</v>
      </c>
      <c r="D33" s="86" t="s">
        <v>145</v>
      </c>
      <c r="E33" s="86"/>
      <c r="F33" s="86"/>
      <c r="G33" s="90"/>
    </row>
    <row r="34" customHeight="1" spans="1:7">
      <c r="A34" s="94"/>
      <c r="B34" s="95"/>
      <c r="C34" s="95"/>
      <c r="D34" s="86" t="s">
        <v>146</v>
      </c>
      <c r="E34" s="86"/>
      <c r="F34" s="86"/>
      <c r="G34" s="94"/>
    </row>
    <row r="35" customHeight="1" spans="1:7">
      <c r="A35" s="90">
        <v>4</v>
      </c>
      <c r="B35" s="91" t="str">
        <f>出发顺序表!C16</f>
        <v>戴育</v>
      </c>
      <c r="C35" s="91" t="str">
        <f>出发顺序表!D16</f>
        <v>代表队C</v>
      </c>
      <c r="D35" s="86" t="s">
        <v>145</v>
      </c>
      <c r="E35" s="86"/>
      <c r="F35" s="86"/>
      <c r="G35" s="90"/>
    </row>
    <row r="36" customHeight="1" spans="1:7">
      <c r="A36" s="94"/>
      <c r="B36" s="95"/>
      <c r="C36" s="95"/>
      <c r="D36" s="86" t="s">
        <v>146</v>
      </c>
      <c r="E36" s="86"/>
      <c r="F36" s="86"/>
      <c r="G36" s="94"/>
    </row>
    <row r="37" customHeight="1" spans="1:7">
      <c r="A37" s="90">
        <v>5</v>
      </c>
      <c r="B37" s="91" t="str">
        <f>出发顺序表!C17</f>
        <v>杜燕爱</v>
      </c>
      <c r="C37" s="91" t="str">
        <f>出发顺序表!D17</f>
        <v>代表队C</v>
      </c>
      <c r="D37" s="86" t="s">
        <v>145</v>
      </c>
      <c r="E37" s="86"/>
      <c r="F37" s="86"/>
      <c r="G37" s="90"/>
    </row>
    <row r="38" customHeight="1" spans="1:7">
      <c r="A38" s="94"/>
      <c r="B38" s="95"/>
      <c r="C38" s="95"/>
      <c r="D38" s="86" t="s">
        <v>146</v>
      </c>
      <c r="E38" s="86"/>
      <c r="F38" s="86"/>
      <c r="G38" s="94"/>
    </row>
    <row r="39" customHeight="1" spans="1:7">
      <c r="A39" s="90">
        <v>6</v>
      </c>
      <c r="B39" s="91" t="str">
        <f>出发顺序表!C18</f>
        <v>沈萍</v>
      </c>
      <c r="C39" s="91" t="str">
        <f>出发顺序表!D18</f>
        <v>代表队G</v>
      </c>
      <c r="D39" s="86" t="s">
        <v>145</v>
      </c>
      <c r="E39" s="86"/>
      <c r="F39" s="86"/>
      <c r="G39" s="90"/>
    </row>
    <row r="40" customHeight="1" spans="1:7">
      <c r="A40" s="94"/>
      <c r="B40" s="95"/>
      <c r="C40" s="95"/>
      <c r="D40" s="86" t="s">
        <v>146</v>
      </c>
      <c r="E40" s="86"/>
      <c r="F40" s="86"/>
      <c r="G40" s="94"/>
    </row>
  </sheetData>
  <mergeCells count="56">
    <mergeCell ref="C1:E1"/>
    <mergeCell ref="D3:E3"/>
    <mergeCell ref="C26:E26"/>
    <mergeCell ref="D28:E28"/>
    <mergeCell ref="A4:A6"/>
    <mergeCell ref="A7:A9"/>
    <mergeCell ref="A10:A12"/>
    <mergeCell ref="A13:A15"/>
    <mergeCell ref="A16:A18"/>
    <mergeCell ref="A19:A21"/>
    <mergeCell ref="A22:A24"/>
    <mergeCell ref="A29:A30"/>
    <mergeCell ref="A31:A32"/>
    <mergeCell ref="A33:A34"/>
    <mergeCell ref="A35:A36"/>
    <mergeCell ref="A37:A38"/>
    <mergeCell ref="A39:A40"/>
    <mergeCell ref="B4:B6"/>
    <mergeCell ref="B7:B9"/>
    <mergeCell ref="B10:B12"/>
    <mergeCell ref="B13:B15"/>
    <mergeCell ref="B16:B18"/>
    <mergeCell ref="B19:B21"/>
    <mergeCell ref="B22:B24"/>
    <mergeCell ref="B29:B30"/>
    <mergeCell ref="B31:B32"/>
    <mergeCell ref="B33:B34"/>
    <mergeCell ref="B35:B36"/>
    <mergeCell ref="B37:B38"/>
    <mergeCell ref="B39:B40"/>
    <mergeCell ref="C4:C6"/>
    <mergeCell ref="C7:C9"/>
    <mergeCell ref="C10:C12"/>
    <mergeCell ref="C13:C15"/>
    <mergeCell ref="C16:C18"/>
    <mergeCell ref="C19:C21"/>
    <mergeCell ref="C22:C24"/>
    <mergeCell ref="C29:C30"/>
    <mergeCell ref="C31:C32"/>
    <mergeCell ref="C33:C34"/>
    <mergeCell ref="C35:C36"/>
    <mergeCell ref="C37:C38"/>
    <mergeCell ref="C39:C40"/>
    <mergeCell ref="G4:G6"/>
    <mergeCell ref="G7:G9"/>
    <mergeCell ref="G10:G12"/>
    <mergeCell ref="G13:G15"/>
    <mergeCell ref="G16:G18"/>
    <mergeCell ref="G19:G21"/>
    <mergeCell ref="G22:G24"/>
    <mergeCell ref="G29:G30"/>
    <mergeCell ref="G31:G32"/>
    <mergeCell ref="G33:G34"/>
    <mergeCell ref="G35:G36"/>
    <mergeCell ref="G37:G38"/>
    <mergeCell ref="G39:G40"/>
  </mergeCells>
  <printOptions horizontalCentered="1"/>
  <pageMargins left="0.590551181102362" right="0.590551181102362" top="0.748031496062992" bottom="0.748031496062992" header="0.31496062992126" footer="0.31496062992126"/>
  <pageSetup paperSize="9" scale="93" fitToHeight="0" orientation="landscape"/>
  <headerFooter/>
  <rowBreaks count="1" manualBreakCount="1">
    <brk id="2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workbookViewId="0">
      <selection activeCell="J5" sqref="J5:J6"/>
    </sheetView>
  </sheetViews>
  <sheetFormatPr defaultColWidth="11" defaultRowHeight="34.95" customHeight="1"/>
  <cols>
    <col min="1" max="1" width="6.88461538461539" style="79" customWidth="1"/>
    <col min="2" max="2" width="9.55769230769231" style="80" customWidth="1"/>
    <col min="3" max="3" width="28.4423076923077" style="80" customWidth="1"/>
    <col min="4" max="4" width="6.66346153846154" style="80" customWidth="1"/>
    <col min="5" max="5" width="72.7788461538462" style="80" customWidth="1"/>
    <col min="6" max="6" width="8.88461538461539" style="80" customWidth="1"/>
    <col min="7" max="11" width="8" style="80" customWidth="1"/>
    <col min="12" max="16384" width="11" style="80"/>
  </cols>
  <sheetData>
    <row r="1" ht="25.5" customHeight="1" spans="1:11">
      <c r="A1" s="81"/>
      <c r="B1" s="81" t="s">
        <v>95</v>
      </c>
      <c r="C1" s="81" t="s">
        <v>99</v>
      </c>
      <c r="D1" s="82" t="s">
        <v>148</v>
      </c>
      <c r="E1" s="82"/>
      <c r="F1" s="81"/>
      <c r="G1" s="81"/>
      <c r="H1" s="81" t="s">
        <v>140</v>
      </c>
      <c r="I1" s="81"/>
      <c r="J1" s="81"/>
      <c r="K1" s="81"/>
    </row>
    <row r="2" ht="25.5" customHeight="1" spans="1:11">
      <c r="A2" s="83"/>
      <c r="B2" s="83" t="s">
        <v>11</v>
      </c>
      <c r="C2" s="83" t="s">
        <v>23</v>
      </c>
      <c r="D2" s="84"/>
      <c r="E2" s="84"/>
      <c r="F2" s="88" t="s">
        <v>150</v>
      </c>
      <c r="G2" s="88"/>
      <c r="H2" s="88" t="s">
        <v>151</v>
      </c>
      <c r="I2" s="88"/>
      <c r="J2" s="88"/>
      <c r="K2" s="88"/>
    </row>
    <row r="3" ht="16.05" customHeight="1" spans="1:11">
      <c r="A3" s="85" t="s">
        <v>0</v>
      </c>
      <c r="B3" s="85" t="s">
        <v>1</v>
      </c>
      <c r="C3" s="85" t="s">
        <v>6</v>
      </c>
      <c r="D3" s="85" t="s">
        <v>142</v>
      </c>
      <c r="E3" s="85"/>
      <c r="F3" s="85" t="s">
        <v>143</v>
      </c>
      <c r="G3" s="85" t="s">
        <v>152</v>
      </c>
      <c r="H3" s="85"/>
      <c r="I3" s="85"/>
      <c r="J3" s="85"/>
      <c r="K3" s="85"/>
    </row>
    <row r="4" ht="16.05" customHeight="1" spans="1:11">
      <c r="A4" s="85"/>
      <c r="B4" s="85"/>
      <c r="C4" s="85"/>
      <c r="D4" s="85"/>
      <c r="E4" s="85"/>
      <c r="F4" s="85"/>
      <c r="G4" s="89">
        <v>1</v>
      </c>
      <c r="H4" s="89">
        <v>2</v>
      </c>
      <c r="I4" s="89">
        <v>3</v>
      </c>
      <c r="J4" s="89">
        <v>4</v>
      </c>
      <c r="K4" s="89">
        <v>5</v>
      </c>
    </row>
    <row r="5" customHeight="1" spans="1:11">
      <c r="A5" s="86">
        <v>1</v>
      </c>
      <c r="B5" s="87" t="s">
        <v>119</v>
      </c>
      <c r="C5" s="87" t="s">
        <v>18</v>
      </c>
      <c r="D5" s="86" t="s">
        <v>145</v>
      </c>
      <c r="E5" s="86"/>
      <c r="F5" s="86"/>
      <c r="G5" s="86"/>
      <c r="H5" s="86"/>
      <c r="I5" s="86"/>
      <c r="J5" s="86"/>
      <c r="K5" s="86"/>
    </row>
    <row r="6" customHeight="1" spans="1:11">
      <c r="A6" s="86"/>
      <c r="B6" s="87"/>
      <c r="C6" s="87"/>
      <c r="D6" s="86" t="s">
        <v>146</v>
      </c>
      <c r="E6" s="86"/>
      <c r="F6" s="86"/>
      <c r="G6" s="86"/>
      <c r="H6" s="86"/>
      <c r="I6" s="86"/>
      <c r="J6" s="86"/>
      <c r="K6" s="86"/>
    </row>
    <row r="7" customHeight="1" spans="1:11">
      <c r="A7" s="86">
        <v>2</v>
      </c>
      <c r="B7" s="87" t="s">
        <v>120</v>
      </c>
      <c r="C7" s="87" t="s">
        <v>24</v>
      </c>
      <c r="D7" s="86" t="s">
        <v>145</v>
      </c>
      <c r="E7" s="86"/>
      <c r="F7" s="86"/>
      <c r="G7" s="86"/>
      <c r="H7" s="86"/>
      <c r="I7" s="86"/>
      <c r="J7" s="86"/>
      <c r="K7" s="86"/>
    </row>
    <row r="8" customHeight="1" spans="1:11">
      <c r="A8" s="86"/>
      <c r="B8" s="87"/>
      <c r="C8" s="87"/>
      <c r="D8" s="86" t="s">
        <v>146</v>
      </c>
      <c r="E8" s="86"/>
      <c r="F8" s="86"/>
      <c r="G8" s="86"/>
      <c r="H8" s="86"/>
      <c r="I8" s="86"/>
      <c r="J8" s="86"/>
      <c r="K8" s="86"/>
    </row>
    <row r="9" customHeight="1" spans="1:11">
      <c r="A9" s="86">
        <v>3</v>
      </c>
      <c r="B9" s="87" t="s">
        <v>121</v>
      </c>
      <c r="C9" s="87" t="s">
        <v>20</v>
      </c>
      <c r="D9" s="86" t="s">
        <v>145</v>
      </c>
      <c r="E9" s="86"/>
      <c r="F9" s="86"/>
      <c r="G9" s="86"/>
      <c r="H9" s="86"/>
      <c r="I9" s="86"/>
      <c r="J9" s="86"/>
      <c r="K9" s="86"/>
    </row>
    <row r="10" customHeight="1" spans="1:11">
      <c r="A10" s="86"/>
      <c r="B10" s="87"/>
      <c r="C10" s="87"/>
      <c r="D10" s="86" t="s">
        <v>146</v>
      </c>
      <c r="E10" s="86"/>
      <c r="F10" s="86"/>
      <c r="G10" s="86"/>
      <c r="H10" s="86"/>
      <c r="I10" s="86"/>
      <c r="J10" s="86"/>
      <c r="K10" s="86"/>
    </row>
    <row r="11" customHeight="1" spans="1:11">
      <c r="A11" s="86">
        <v>4</v>
      </c>
      <c r="B11" s="87" t="s">
        <v>122</v>
      </c>
      <c r="C11" s="87" t="s">
        <v>37</v>
      </c>
      <c r="D11" s="86" t="s">
        <v>145</v>
      </c>
      <c r="E11" s="86"/>
      <c r="F11" s="86"/>
      <c r="G11" s="86"/>
      <c r="H11" s="86"/>
      <c r="I11" s="86"/>
      <c r="J11" s="86"/>
      <c r="K11" s="86"/>
    </row>
    <row r="12" customHeight="1" spans="1:11">
      <c r="A12" s="86"/>
      <c r="B12" s="87"/>
      <c r="C12" s="87"/>
      <c r="D12" s="86" t="s">
        <v>146</v>
      </c>
      <c r="E12" s="86"/>
      <c r="F12" s="86"/>
      <c r="G12" s="86"/>
      <c r="H12" s="86"/>
      <c r="I12" s="86"/>
      <c r="J12" s="86"/>
      <c r="K12" s="86"/>
    </row>
    <row r="13" customHeight="1" spans="1:11">
      <c r="A13" s="86">
        <v>5</v>
      </c>
      <c r="B13" s="87" t="s">
        <v>123</v>
      </c>
      <c r="C13" s="87" t="s">
        <v>37</v>
      </c>
      <c r="D13" s="86" t="s">
        <v>145</v>
      </c>
      <c r="E13" s="86"/>
      <c r="F13" s="86"/>
      <c r="G13" s="86"/>
      <c r="H13" s="86"/>
      <c r="I13" s="86"/>
      <c r="J13" s="86"/>
      <c r="K13" s="86"/>
    </row>
    <row r="14" customHeight="1" spans="1:11">
      <c r="A14" s="86"/>
      <c r="B14" s="87"/>
      <c r="C14" s="87"/>
      <c r="D14" s="86" t="s">
        <v>146</v>
      </c>
      <c r="E14" s="86"/>
      <c r="F14" s="86"/>
      <c r="G14" s="86"/>
      <c r="H14" s="86"/>
      <c r="I14" s="86"/>
      <c r="J14" s="86"/>
      <c r="K14" s="86"/>
    </row>
    <row r="15" customHeight="1" spans="1:11">
      <c r="A15" s="86">
        <v>6</v>
      </c>
      <c r="B15" s="87" t="s">
        <v>124</v>
      </c>
      <c r="C15" s="87" t="s">
        <v>16</v>
      </c>
      <c r="D15" s="86" t="s">
        <v>145</v>
      </c>
      <c r="E15" s="86"/>
      <c r="F15" s="86"/>
      <c r="G15" s="86"/>
      <c r="H15" s="86"/>
      <c r="I15" s="86"/>
      <c r="J15" s="86"/>
      <c r="K15" s="86"/>
    </row>
    <row r="16" customHeight="1" spans="1:11">
      <c r="A16" s="86"/>
      <c r="B16" s="87"/>
      <c r="C16" s="87"/>
      <c r="D16" s="86" t="s">
        <v>146</v>
      </c>
      <c r="E16" s="86"/>
      <c r="F16" s="86"/>
      <c r="G16" s="86"/>
      <c r="H16" s="86"/>
      <c r="I16" s="86"/>
      <c r="J16" s="86"/>
      <c r="K16" s="86"/>
    </row>
    <row r="17" customHeight="1" spans="1:11">
      <c r="A17" s="86">
        <v>7</v>
      </c>
      <c r="B17" s="87" t="str">
        <f>出发顺序表!C23</f>
        <v>王佳秋</v>
      </c>
      <c r="C17" s="87" t="str">
        <f>出发顺序表!D23</f>
        <v>代表队A</v>
      </c>
      <c r="D17" s="86" t="s">
        <v>145</v>
      </c>
      <c r="E17" s="86"/>
      <c r="F17" s="86"/>
      <c r="G17" s="86"/>
      <c r="H17" s="86"/>
      <c r="I17" s="86"/>
      <c r="J17" s="86"/>
      <c r="K17" s="86"/>
    </row>
    <row r="18" customHeight="1" spans="1:11">
      <c r="A18" s="86"/>
      <c r="B18" s="87"/>
      <c r="C18" s="87"/>
      <c r="D18" s="86" t="s">
        <v>146</v>
      </c>
      <c r="E18" s="86"/>
      <c r="F18" s="86"/>
      <c r="G18" s="86"/>
      <c r="H18" s="86"/>
      <c r="I18" s="86"/>
      <c r="J18" s="86"/>
      <c r="K18" s="86"/>
    </row>
  </sheetData>
  <mergeCells count="63">
    <mergeCell ref="D1:E1"/>
    <mergeCell ref="G3:K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  <mergeCell ref="C3:C4"/>
    <mergeCell ref="C5:C6"/>
    <mergeCell ref="C7:C8"/>
    <mergeCell ref="C9:C10"/>
    <mergeCell ref="C11:C12"/>
    <mergeCell ref="C13:C14"/>
    <mergeCell ref="C15:C16"/>
    <mergeCell ref="C17:C18"/>
    <mergeCell ref="F3:F4"/>
    <mergeCell ref="G5:G6"/>
    <mergeCell ref="G7:G8"/>
    <mergeCell ref="G9:G10"/>
    <mergeCell ref="G11:G12"/>
    <mergeCell ref="G13:G14"/>
    <mergeCell ref="G15:G16"/>
    <mergeCell ref="G17:G18"/>
    <mergeCell ref="H5:H6"/>
    <mergeCell ref="H7:H8"/>
    <mergeCell ref="H9:H10"/>
    <mergeCell ref="H11:H12"/>
    <mergeCell ref="H13:H14"/>
    <mergeCell ref="H15:H16"/>
    <mergeCell ref="H17:H18"/>
    <mergeCell ref="I5:I6"/>
    <mergeCell ref="I7:I8"/>
    <mergeCell ref="I9:I10"/>
    <mergeCell ref="I11:I12"/>
    <mergeCell ref="I13:I14"/>
    <mergeCell ref="I15:I16"/>
    <mergeCell ref="I17:I18"/>
    <mergeCell ref="J5:J6"/>
    <mergeCell ref="J7:J8"/>
    <mergeCell ref="J9:J10"/>
    <mergeCell ref="J11:J12"/>
    <mergeCell ref="J13:J14"/>
    <mergeCell ref="J15:J16"/>
    <mergeCell ref="J17:J18"/>
    <mergeCell ref="K5:K6"/>
    <mergeCell ref="K7:K8"/>
    <mergeCell ref="K9:K10"/>
    <mergeCell ref="K11:K12"/>
    <mergeCell ref="K13:K14"/>
    <mergeCell ref="K15:K16"/>
    <mergeCell ref="K17:K18"/>
    <mergeCell ref="D3:E4"/>
  </mergeCells>
  <pageMargins left="0.590277777777778" right="0.590277777777778" top="0.751388888888889" bottom="0.751388888888889" header="0.298611111111111" footer="0.298611111111111"/>
  <pageSetup paperSize="9" scale="7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K22"/>
  <sheetViews>
    <sheetView zoomScale="85" zoomScaleNormal="85" workbookViewId="0">
      <selection activeCell="G33" sqref="G33"/>
    </sheetView>
  </sheetViews>
  <sheetFormatPr defaultColWidth="8.66346153846154" defaultRowHeight="22.05" customHeight="1"/>
  <cols>
    <col min="1" max="1" width="5.88461538461539" style="52" customWidth="1"/>
    <col min="2" max="2" width="12.8846153846154" style="52" customWidth="1"/>
    <col min="3" max="22" width="7.10576923076923" style="52" customWidth="1"/>
    <col min="23" max="16365" width="8.66346153846154" style="52"/>
    <col min="16366" max="16384" width="8.66346153846154" style="53"/>
  </cols>
  <sheetData>
    <row r="1" customHeight="1" spans="2:2">
      <c r="B1" s="54" t="s">
        <v>153</v>
      </c>
    </row>
    <row r="2" ht="21.6" customHeight="1" spans="2:16365">
      <c r="B2" s="55" t="s">
        <v>154</v>
      </c>
      <c r="C2" s="56" t="s">
        <v>155</v>
      </c>
      <c r="D2" s="56"/>
      <c r="F2" s="71" t="s">
        <v>156</v>
      </c>
      <c r="G2" s="56" t="s">
        <v>157</v>
      </c>
      <c r="H2" s="56"/>
      <c r="I2" s="76" t="s">
        <v>150</v>
      </c>
      <c r="J2" s="77"/>
      <c r="K2" s="78" t="s">
        <v>151</v>
      </c>
      <c r="L2" s="56"/>
      <c r="XEG2" s="53"/>
      <c r="XEH2" s="53"/>
      <c r="XEI2" s="53"/>
      <c r="XEJ2" s="53"/>
      <c r="XEK2" s="53"/>
    </row>
    <row r="3" customHeight="1" spans="1:16365">
      <c r="A3" s="57" t="s">
        <v>0</v>
      </c>
      <c r="B3" s="58" t="s">
        <v>158</v>
      </c>
      <c r="C3" s="59" t="s">
        <v>159</v>
      </c>
      <c r="D3" s="60"/>
      <c r="E3" s="60"/>
      <c r="F3" s="60"/>
      <c r="G3" s="72"/>
      <c r="H3" s="59" t="s">
        <v>160</v>
      </c>
      <c r="I3" s="60"/>
      <c r="J3" s="60"/>
      <c r="K3" s="60"/>
      <c r="L3" s="72"/>
      <c r="M3" s="59" t="s">
        <v>161</v>
      </c>
      <c r="N3" s="60"/>
      <c r="O3" s="60"/>
      <c r="P3" s="60"/>
      <c r="Q3" s="72"/>
      <c r="XEG3" s="53"/>
      <c r="XEH3" s="53"/>
      <c r="XEI3" s="53"/>
      <c r="XEJ3" s="53"/>
      <c r="XEK3" s="53"/>
    </row>
    <row r="4" customHeight="1" spans="1:16365">
      <c r="A4" s="61"/>
      <c r="B4" s="62"/>
      <c r="C4" s="61" t="s">
        <v>162</v>
      </c>
      <c r="D4" s="63" t="s">
        <v>163</v>
      </c>
      <c r="E4" s="63" t="s">
        <v>164</v>
      </c>
      <c r="F4" s="63" t="s">
        <v>165</v>
      </c>
      <c r="G4" s="73" t="s">
        <v>166</v>
      </c>
      <c r="H4" s="61" t="s">
        <v>162</v>
      </c>
      <c r="I4" s="63" t="s">
        <v>163</v>
      </c>
      <c r="J4" s="63" t="s">
        <v>164</v>
      </c>
      <c r="K4" s="63" t="s">
        <v>165</v>
      </c>
      <c r="L4" s="73" t="s">
        <v>166</v>
      </c>
      <c r="M4" s="61" t="s">
        <v>162</v>
      </c>
      <c r="N4" s="63" t="s">
        <v>163</v>
      </c>
      <c r="O4" s="63" t="s">
        <v>164</v>
      </c>
      <c r="P4" s="63" t="s">
        <v>165</v>
      </c>
      <c r="Q4" s="73" t="s">
        <v>166</v>
      </c>
      <c r="XEG4" s="53"/>
      <c r="XEH4" s="53"/>
      <c r="XEI4" s="53"/>
      <c r="XEJ4" s="53"/>
      <c r="XEK4" s="53"/>
    </row>
    <row r="5" customHeight="1" spans="1:16365">
      <c r="A5" s="61">
        <v>1</v>
      </c>
      <c r="B5" s="62" t="s">
        <v>111</v>
      </c>
      <c r="C5" s="61"/>
      <c r="D5" s="63"/>
      <c r="E5" s="63"/>
      <c r="F5" s="63"/>
      <c r="G5" s="73"/>
      <c r="H5" s="61"/>
      <c r="I5" s="63"/>
      <c r="J5" s="63"/>
      <c r="K5" s="63"/>
      <c r="L5" s="73"/>
      <c r="M5" s="61"/>
      <c r="N5" s="63"/>
      <c r="O5" s="63"/>
      <c r="P5" s="63"/>
      <c r="Q5" s="73"/>
      <c r="XEG5" s="53"/>
      <c r="XEH5" s="53"/>
      <c r="XEI5" s="53"/>
      <c r="XEJ5" s="53"/>
      <c r="XEK5" s="53"/>
    </row>
    <row r="6" customHeight="1" spans="1:16365">
      <c r="A6" s="61">
        <v>2</v>
      </c>
      <c r="B6" s="62" t="s">
        <v>112</v>
      </c>
      <c r="C6" s="61"/>
      <c r="D6" s="63"/>
      <c r="E6" s="63"/>
      <c r="F6" s="63"/>
      <c r="G6" s="73"/>
      <c r="H6" s="61"/>
      <c r="I6" s="63"/>
      <c r="J6" s="63"/>
      <c r="K6" s="63"/>
      <c r="L6" s="73"/>
      <c r="M6" s="61"/>
      <c r="N6" s="63"/>
      <c r="O6" s="63"/>
      <c r="P6" s="63"/>
      <c r="Q6" s="73"/>
      <c r="XEG6" s="53"/>
      <c r="XEH6" s="53"/>
      <c r="XEI6" s="53"/>
      <c r="XEJ6" s="53"/>
      <c r="XEK6" s="53"/>
    </row>
    <row r="7" customHeight="1" spans="1:16365">
      <c r="A7" s="61">
        <v>3</v>
      </c>
      <c r="B7" s="62" t="s">
        <v>113</v>
      </c>
      <c r="C7" s="61"/>
      <c r="D7" s="63"/>
      <c r="E7" s="63"/>
      <c r="F7" s="63"/>
      <c r="G7" s="73"/>
      <c r="H7" s="61"/>
      <c r="I7" s="63"/>
      <c r="J7" s="63"/>
      <c r="K7" s="63"/>
      <c r="L7" s="73"/>
      <c r="M7" s="61"/>
      <c r="N7" s="63"/>
      <c r="O7" s="63"/>
      <c r="P7" s="63"/>
      <c r="Q7" s="73"/>
      <c r="XEG7" s="53"/>
      <c r="XEH7" s="53"/>
      <c r="XEI7" s="53"/>
      <c r="XEJ7" s="53"/>
      <c r="XEK7" s="53"/>
    </row>
    <row r="8" customHeight="1" spans="1:16365">
      <c r="A8" s="61">
        <v>4</v>
      </c>
      <c r="B8" s="62" t="s">
        <v>114</v>
      </c>
      <c r="C8" s="61"/>
      <c r="D8" s="63"/>
      <c r="E8" s="63"/>
      <c r="F8" s="63"/>
      <c r="G8" s="73"/>
      <c r="H8" s="61"/>
      <c r="I8" s="63"/>
      <c r="J8" s="63"/>
      <c r="K8" s="63"/>
      <c r="L8" s="73"/>
      <c r="M8" s="61"/>
      <c r="N8" s="63"/>
      <c r="O8" s="63"/>
      <c r="P8" s="63"/>
      <c r="Q8" s="73"/>
      <c r="XEG8" s="53"/>
      <c r="XEH8" s="53"/>
      <c r="XEI8" s="53"/>
      <c r="XEJ8" s="53"/>
      <c r="XEK8" s="53"/>
    </row>
    <row r="9" customHeight="1" spans="1:16365">
      <c r="A9" s="61">
        <v>5</v>
      </c>
      <c r="B9" s="62" t="s">
        <v>115</v>
      </c>
      <c r="C9" s="61"/>
      <c r="D9" s="63"/>
      <c r="E9" s="63"/>
      <c r="F9" s="63"/>
      <c r="G9" s="73"/>
      <c r="H9" s="61"/>
      <c r="I9" s="63"/>
      <c r="J9" s="63"/>
      <c r="K9" s="63"/>
      <c r="L9" s="73"/>
      <c r="M9" s="61"/>
      <c r="N9" s="63"/>
      <c r="O9" s="63"/>
      <c r="P9" s="63"/>
      <c r="Q9" s="73"/>
      <c r="XEG9" s="53"/>
      <c r="XEH9" s="53"/>
      <c r="XEI9" s="53"/>
      <c r="XEJ9" s="53"/>
      <c r="XEK9" s="53"/>
    </row>
    <row r="10" customHeight="1" spans="1:16365">
      <c r="A10" s="61">
        <v>6</v>
      </c>
      <c r="B10" s="62" t="s">
        <v>116</v>
      </c>
      <c r="C10" s="61"/>
      <c r="D10" s="63"/>
      <c r="E10" s="63"/>
      <c r="F10" s="63"/>
      <c r="G10" s="73"/>
      <c r="H10" s="61"/>
      <c r="I10" s="63"/>
      <c r="J10" s="63"/>
      <c r="K10" s="63"/>
      <c r="L10" s="73"/>
      <c r="M10" s="61"/>
      <c r="N10" s="63"/>
      <c r="O10" s="63"/>
      <c r="P10" s="63"/>
      <c r="Q10" s="73"/>
      <c r="XEG10" s="53"/>
      <c r="XEH10" s="53"/>
      <c r="XEI10" s="53"/>
      <c r="XEJ10" s="53"/>
      <c r="XEK10" s="53"/>
    </row>
    <row r="11" customHeight="1" spans="1:16365">
      <c r="A11" s="61">
        <v>7</v>
      </c>
      <c r="B11" s="62" t="s">
        <v>117</v>
      </c>
      <c r="C11" s="61"/>
      <c r="D11" s="63"/>
      <c r="E11" s="63"/>
      <c r="F11" s="63"/>
      <c r="G11" s="73"/>
      <c r="H11" s="61"/>
      <c r="I11" s="63"/>
      <c r="J11" s="63"/>
      <c r="K11" s="63"/>
      <c r="L11" s="73"/>
      <c r="M11" s="61"/>
      <c r="N11" s="63"/>
      <c r="O11" s="63"/>
      <c r="P11" s="63"/>
      <c r="Q11" s="73"/>
      <c r="XEG11" s="53"/>
      <c r="XEH11" s="53"/>
      <c r="XEI11" s="53"/>
      <c r="XEJ11" s="53"/>
      <c r="XEK11" s="53"/>
    </row>
    <row r="12" customHeight="1" spans="1:16365">
      <c r="A12" s="64">
        <v>8</v>
      </c>
      <c r="B12" s="65"/>
      <c r="C12" s="66"/>
      <c r="D12" s="67"/>
      <c r="E12" s="67"/>
      <c r="F12" s="67"/>
      <c r="G12" s="74"/>
      <c r="H12" s="66"/>
      <c r="I12" s="67"/>
      <c r="J12" s="67"/>
      <c r="K12" s="67"/>
      <c r="L12" s="74"/>
      <c r="M12" s="66"/>
      <c r="N12" s="67"/>
      <c r="O12" s="67"/>
      <c r="P12" s="67"/>
      <c r="Q12" s="74"/>
      <c r="XEG12" s="53"/>
      <c r="XEH12" s="53"/>
      <c r="XEI12" s="53"/>
      <c r="XEJ12" s="53"/>
      <c r="XEK12" s="53"/>
    </row>
    <row r="13" customHeight="1" spans="1:16365">
      <c r="A13" s="68" t="s">
        <v>0</v>
      </c>
      <c r="B13" s="69" t="s">
        <v>158</v>
      </c>
      <c r="C13" s="59" t="s">
        <v>167</v>
      </c>
      <c r="D13" s="60"/>
      <c r="E13" s="60"/>
      <c r="F13" s="60"/>
      <c r="G13" s="72"/>
      <c r="H13" s="59" t="s">
        <v>168</v>
      </c>
      <c r="I13" s="60"/>
      <c r="J13" s="60"/>
      <c r="K13" s="60"/>
      <c r="L13" s="72"/>
      <c r="M13" s="59" t="s">
        <v>169</v>
      </c>
      <c r="N13" s="60"/>
      <c r="O13" s="60"/>
      <c r="P13" s="60"/>
      <c r="Q13" s="72"/>
      <c r="R13" s="59" t="s">
        <v>170</v>
      </c>
      <c r="S13" s="60"/>
      <c r="T13" s="60"/>
      <c r="U13" s="60"/>
      <c r="V13" s="72"/>
      <c r="XEG13" s="53"/>
      <c r="XEH13" s="53"/>
      <c r="XEI13" s="53"/>
      <c r="XEJ13" s="53"/>
      <c r="XEK13" s="53"/>
    </row>
    <row r="14" customHeight="1" spans="1:16365">
      <c r="A14" s="63"/>
      <c r="B14" s="62"/>
      <c r="C14" s="61" t="s">
        <v>162</v>
      </c>
      <c r="D14" s="63" t="s">
        <v>163</v>
      </c>
      <c r="E14" s="63" t="s">
        <v>164</v>
      </c>
      <c r="F14" s="63" t="s">
        <v>165</v>
      </c>
      <c r="G14" s="73" t="s">
        <v>166</v>
      </c>
      <c r="H14" s="61" t="s">
        <v>162</v>
      </c>
      <c r="I14" s="63" t="s">
        <v>163</v>
      </c>
      <c r="J14" s="63" t="s">
        <v>164</v>
      </c>
      <c r="K14" s="63" t="s">
        <v>165</v>
      </c>
      <c r="L14" s="73" t="s">
        <v>166</v>
      </c>
      <c r="M14" s="61" t="s">
        <v>162</v>
      </c>
      <c r="N14" s="63" t="s">
        <v>163</v>
      </c>
      <c r="O14" s="63" t="s">
        <v>164</v>
      </c>
      <c r="P14" s="63" t="s">
        <v>165</v>
      </c>
      <c r="Q14" s="73" t="s">
        <v>166</v>
      </c>
      <c r="R14" s="61" t="s">
        <v>162</v>
      </c>
      <c r="S14" s="63" t="s">
        <v>163</v>
      </c>
      <c r="T14" s="63" t="s">
        <v>164</v>
      </c>
      <c r="U14" s="63" t="s">
        <v>165</v>
      </c>
      <c r="V14" s="73" t="s">
        <v>166</v>
      </c>
      <c r="XEG14" s="53"/>
      <c r="XEH14" s="53"/>
      <c r="XEI14" s="53"/>
      <c r="XEJ14" s="53"/>
      <c r="XEK14" s="53"/>
    </row>
    <row r="15" customHeight="1" spans="1:16365">
      <c r="A15" s="63">
        <v>1</v>
      </c>
      <c r="B15" s="62" t="s">
        <v>111</v>
      </c>
      <c r="C15" s="61"/>
      <c r="D15" s="63"/>
      <c r="E15" s="63"/>
      <c r="F15" s="63"/>
      <c r="G15" s="73"/>
      <c r="H15" s="61"/>
      <c r="I15" s="63"/>
      <c r="J15" s="63"/>
      <c r="K15" s="63"/>
      <c r="L15" s="73"/>
      <c r="M15" s="61"/>
      <c r="N15" s="63"/>
      <c r="O15" s="63"/>
      <c r="P15" s="63"/>
      <c r="Q15" s="73"/>
      <c r="R15" s="61"/>
      <c r="S15" s="63"/>
      <c r="T15" s="63"/>
      <c r="U15" s="63"/>
      <c r="V15" s="73"/>
      <c r="XEG15" s="53"/>
      <c r="XEH15" s="53"/>
      <c r="XEI15" s="53"/>
      <c r="XEJ15" s="53"/>
      <c r="XEK15" s="53"/>
    </row>
    <row r="16" customHeight="1" spans="1:16365">
      <c r="A16" s="63">
        <v>2</v>
      </c>
      <c r="B16" s="62" t="s">
        <v>112</v>
      </c>
      <c r="C16" s="61"/>
      <c r="D16" s="63"/>
      <c r="E16" s="63"/>
      <c r="F16" s="63"/>
      <c r="G16" s="73"/>
      <c r="H16" s="61"/>
      <c r="I16" s="63"/>
      <c r="J16" s="63"/>
      <c r="K16" s="63"/>
      <c r="L16" s="73"/>
      <c r="M16" s="61"/>
      <c r="N16" s="63"/>
      <c r="O16" s="63"/>
      <c r="P16" s="63"/>
      <c r="Q16" s="73"/>
      <c r="R16" s="61"/>
      <c r="S16" s="63"/>
      <c r="T16" s="63"/>
      <c r="U16" s="63"/>
      <c r="V16" s="73"/>
      <c r="XEG16" s="53"/>
      <c r="XEH16" s="53"/>
      <c r="XEI16" s="53"/>
      <c r="XEJ16" s="53"/>
      <c r="XEK16" s="53"/>
    </row>
    <row r="17" customHeight="1" spans="1:16365">
      <c r="A17" s="63">
        <v>3</v>
      </c>
      <c r="B17" s="62" t="s">
        <v>113</v>
      </c>
      <c r="C17" s="61"/>
      <c r="D17" s="63"/>
      <c r="E17" s="63"/>
      <c r="F17" s="63"/>
      <c r="G17" s="73"/>
      <c r="H17" s="61"/>
      <c r="I17" s="63"/>
      <c r="J17" s="63"/>
      <c r="K17" s="63"/>
      <c r="L17" s="73"/>
      <c r="M17" s="61"/>
      <c r="N17" s="63"/>
      <c r="O17" s="63"/>
      <c r="P17" s="63"/>
      <c r="Q17" s="73"/>
      <c r="R17" s="61"/>
      <c r="S17" s="63"/>
      <c r="T17" s="63"/>
      <c r="U17" s="63"/>
      <c r="V17" s="73"/>
      <c r="XEG17" s="53"/>
      <c r="XEH17" s="53"/>
      <c r="XEI17" s="53"/>
      <c r="XEJ17" s="53"/>
      <c r="XEK17" s="53"/>
    </row>
    <row r="18" customHeight="1" spans="1:16365">
      <c r="A18" s="63">
        <v>4</v>
      </c>
      <c r="B18" s="62" t="s">
        <v>114</v>
      </c>
      <c r="C18" s="61"/>
      <c r="D18" s="63"/>
      <c r="E18" s="63"/>
      <c r="F18" s="63"/>
      <c r="G18" s="73"/>
      <c r="H18" s="61"/>
      <c r="I18" s="63"/>
      <c r="J18" s="63"/>
      <c r="K18" s="63"/>
      <c r="L18" s="73"/>
      <c r="M18" s="61"/>
      <c r="N18" s="63"/>
      <c r="O18" s="63"/>
      <c r="P18" s="63"/>
      <c r="Q18" s="73"/>
      <c r="R18" s="61"/>
      <c r="S18" s="63"/>
      <c r="T18" s="63"/>
      <c r="U18" s="63"/>
      <c r="V18" s="73"/>
      <c r="XEG18" s="53"/>
      <c r="XEH18" s="53"/>
      <c r="XEI18" s="53"/>
      <c r="XEJ18" s="53"/>
      <c r="XEK18" s="53"/>
    </row>
    <row r="19" customHeight="1" spans="1:16365">
      <c r="A19" s="63">
        <v>5</v>
      </c>
      <c r="B19" s="62" t="s">
        <v>115</v>
      </c>
      <c r="C19" s="61"/>
      <c r="D19" s="63"/>
      <c r="E19" s="63"/>
      <c r="F19" s="63"/>
      <c r="G19" s="73"/>
      <c r="H19" s="61"/>
      <c r="I19" s="63"/>
      <c r="J19" s="63"/>
      <c r="K19" s="63"/>
      <c r="L19" s="73"/>
      <c r="M19" s="61"/>
      <c r="N19" s="63"/>
      <c r="O19" s="63"/>
      <c r="P19" s="63"/>
      <c r="Q19" s="73"/>
      <c r="R19" s="61"/>
      <c r="S19" s="63"/>
      <c r="T19" s="63"/>
      <c r="U19" s="63"/>
      <c r="V19" s="73"/>
      <c r="XEG19" s="53"/>
      <c r="XEH19" s="53"/>
      <c r="XEI19" s="53"/>
      <c r="XEJ19" s="53"/>
      <c r="XEK19" s="53"/>
    </row>
    <row r="20" customHeight="1" spans="1:16365">
      <c r="A20" s="63">
        <v>6</v>
      </c>
      <c r="B20" s="62" t="s">
        <v>116</v>
      </c>
      <c r="C20" s="61"/>
      <c r="D20" s="63"/>
      <c r="E20" s="63"/>
      <c r="F20" s="63"/>
      <c r="G20" s="73"/>
      <c r="H20" s="61"/>
      <c r="I20" s="63"/>
      <c r="J20" s="63"/>
      <c r="K20" s="63"/>
      <c r="L20" s="73"/>
      <c r="M20" s="61"/>
      <c r="N20" s="63"/>
      <c r="O20" s="63"/>
      <c r="P20" s="63"/>
      <c r="Q20" s="73"/>
      <c r="R20" s="61"/>
      <c r="S20" s="63"/>
      <c r="T20" s="63"/>
      <c r="U20" s="63"/>
      <c r="V20" s="73"/>
      <c r="XEG20" s="53"/>
      <c r="XEH20" s="53"/>
      <c r="XEI20" s="53"/>
      <c r="XEJ20" s="53"/>
      <c r="XEK20" s="53"/>
    </row>
    <row r="21" customHeight="1" spans="1:16365">
      <c r="A21" s="63">
        <v>7</v>
      </c>
      <c r="B21" s="62" t="s">
        <v>117</v>
      </c>
      <c r="C21" s="61"/>
      <c r="D21" s="63"/>
      <c r="E21" s="63"/>
      <c r="F21" s="63"/>
      <c r="G21" s="73"/>
      <c r="H21" s="61"/>
      <c r="I21" s="63"/>
      <c r="J21" s="63"/>
      <c r="K21" s="63"/>
      <c r="L21" s="73"/>
      <c r="M21" s="61"/>
      <c r="N21" s="63"/>
      <c r="O21" s="63"/>
      <c r="P21" s="63"/>
      <c r="Q21" s="73"/>
      <c r="R21" s="61"/>
      <c r="S21" s="63"/>
      <c r="T21" s="63"/>
      <c r="U21" s="63"/>
      <c r="V21" s="73"/>
      <c r="XEG21" s="53"/>
      <c r="XEH21" s="53"/>
      <c r="XEI21" s="53"/>
      <c r="XEJ21" s="53"/>
      <c r="XEK21" s="53"/>
    </row>
    <row r="22" customHeight="1" spans="1:16365">
      <c r="A22" s="63">
        <v>8</v>
      </c>
      <c r="B22" s="62"/>
      <c r="C22" s="64"/>
      <c r="D22" s="70"/>
      <c r="E22" s="70"/>
      <c r="F22" s="70"/>
      <c r="G22" s="75"/>
      <c r="H22" s="64"/>
      <c r="I22" s="70"/>
      <c r="J22" s="70"/>
      <c r="K22" s="70"/>
      <c r="L22" s="75"/>
      <c r="M22" s="64"/>
      <c r="N22" s="70"/>
      <c r="O22" s="70"/>
      <c r="P22" s="70"/>
      <c r="Q22" s="75"/>
      <c r="R22" s="64"/>
      <c r="S22" s="70"/>
      <c r="T22" s="70"/>
      <c r="U22" s="70"/>
      <c r="V22" s="75"/>
      <c r="XEG22" s="53"/>
      <c r="XEH22" s="53"/>
      <c r="XEI22" s="53"/>
      <c r="XEJ22" s="53"/>
      <c r="XEK22" s="53"/>
    </row>
  </sheetData>
  <mergeCells count="11">
    <mergeCell ref="C3:G3"/>
    <mergeCell ref="H3:L3"/>
    <mergeCell ref="M3:Q3"/>
    <mergeCell ref="C13:G13"/>
    <mergeCell ref="H13:L13"/>
    <mergeCell ref="M13:Q13"/>
    <mergeCell ref="R13:V13"/>
    <mergeCell ref="A3:A4"/>
    <mergeCell ref="A13:A14"/>
    <mergeCell ref="B3:B4"/>
    <mergeCell ref="B13:B14"/>
  </mergeCells>
  <printOptions horizontalCentered="1"/>
  <pageMargins left="0.47244094488189" right="0.47244094488189" top="0.78740157480315" bottom="0.590551181102362" header="0.511811023622047" footer="0.511811023622047"/>
  <pageSetup paperSize="9" scale="95" fitToHeight="0" orientation="landscape"/>
  <headerFooter/>
  <rowBreaks count="1" manualBreakCount="1">
    <brk id="1" max="16383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5"/>
  <sheetViews>
    <sheetView zoomScale="130" zoomScaleNormal="130" workbookViewId="0">
      <pane xSplit="9" ySplit="2" topLeftCell="J3" activePane="bottomRight" state="frozen"/>
      <selection/>
      <selection pane="topRight"/>
      <selection pane="bottomLeft"/>
      <selection pane="bottomRight" activeCell="A3" sqref="A3"/>
    </sheetView>
  </sheetViews>
  <sheetFormatPr defaultColWidth="8.88461538461539" defaultRowHeight="16.8"/>
  <cols>
    <col min="1" max="1" width="5.88461538461539" style="1" customWidth="1"/>
    <col min="2" max="2" width="6.77884615384615" style="1" customWidth="1"/>
    <col min="3" max="3" width="14.1057692307692" style="1" customWidth="1"/>
    <col min="4" max="4" width="14.3365384615385" style="1" customWidth="1"/>
    <col min="5" max="6" width="8.10576923076923" style="26" customWidth="1"/>
    <col min="7" max="7" width="8.66346153846154" style="26" customWidth="1"/>
    <col min="8" max="8" width="10.4134615384615" style="26" customWidth="1"/>
    <col min="9" max="9" width="2.10576923076923" style="1" customWidth="1"/>
    <col min="10" max="17" width="8.88461538461539" style="26"/>
    <col min="18" max="18" width="8.88461538461539" style="26" customWidth="1"/>
    <col min="19" max="24" width="8.88461538461539" style="26"/>
    <col min="25" max="29" width="8.88461538461539" style="1"/>
    <col min="30" max="30" width="13.6153846153846" style="26" customWidth="1"/>
    <col min="31" max="16384" width="8.88461538461539" style="1"/>
  </cols>
  <sheetData>
    <row r="1" s="25" customFormat="1" ht="28.8" spans="1:30">
      <c r="A1" s="27" t="s">
        <v>171</v>
      </c>
      <c r="B1" s="28"/>
      <c r="C1" s="28"/>
      <c r="D1" s="28"/>
      <c r="E1" s="31"/>
      <c r="F1" s="31"/>
      <c r="G1" s="31"/>
      <c r="H1" s="31"/>
      <c r="I1" s="48"/>
      <c r="J1" s="36" t="s">
        <v>172</v>
      </c>
      <c r="K1" s="37"/>
      <c r="L1" s="37"/>
      <c r="M1" s="37"/>
      <c r="N1" s="41"/>
      <c r="O1" s="42" t="s">
        <v>173</v>
      </c>
      <c r="P1" s="37"/>
      <c r="Q1" s="37"/>
      <c r="R1" s="37"/>
      <c r="S1" s="37"/>
      <c r="T1" s="36" t="s">
        <v>174</v>
      </c>
      <c r="U1" s="37"/>
      <c r="V1" s="37"/>
      <c r="W1" s="37"/>
      <c r="X1" s="37"/>
      <c r="Z1" s="46" t="s">
        <v>175</v>
      </c>
      <c r="AA1" s="46"/>
      <c r="AB1" s="46"/>
      <c r="AC1" s="46"/>
      <c r="AD1" s="50"/>
    </row>
    <row r="2" ht="19" customHeight="1" spans="1:30">
      <c r="A2" s="29" t="s">
        <v>176</v>
      </c>
      <c r="B2" s="29" t="s">
        <v>0</v>
      </c>
      <c r="C2" s="29" t="s">
        <v>1</v>
      </c>
      <c r="D2" s="29" t="s">
        <v>6</v>
      </c>
      <c r="E2" s="32" t="s">
        <v>172</v>
      </c>
      <c r="F2" s="32" t="s">
        <v>173</v>
      </c>
      <c r="G2" s="32" t="s">
        <v>174</v>
      </c>
      <c r="H2" s="32" t="s">
        <v>144</v>
      </c>
      <c r="I2" s="49"/>
      <c r="J2" s="39" t="s">
        <v>162</v>
      </c>
      <c r="K2" s="32" t="s">
        <v>163</v>
      </c>
      <c r="L2" s="32" t="s">
        <v>164</v>
      </c>
      <c r="M2" s="32" t="s">
        <v>165</v>
      </c>
      <c r="N2" s="43" t="s">
        <v>166</v>
      </c>
      <c r="O2" s="44" t="s">
        <v>162</v>
      </c>
      <c r="P2" s="32" t="s">
        <v>163</v>
      </c>
      <c r="Q2" s="32" t="s">
        <v>164</v>
      </c>
      <c r="R2" s="32" t="s">
        <v>165</v>
      </c>
      <c r="S2" s="32" t="s">
        <v>166</v>
      </c>
      <c r="T2" s="39" t="s">
        <v>162</v>
      </c>
      <c r="U2" s="32" t="s">
        <v>163</v>
      </c>
      <c r="V2" s="32" t="s">
        <v>164</v>
      </c>
      <c r="W2" s="32" t="s">
        <v>165</v>
      </c>
      <c r="X2" s="32" t="s">
        <v>166</v>
      </c>
      <c r="Z2" s="47" t="s">
        <v>177</v>
      </c>
      <c r="AA2" s="47" t="s">
        <v>0</v>
      </c>
      <c r="AB2" s="47" t="s">
        <v>1</v>
      </c>
      <c r="AC2" s="47" t="s">
        <v>6</v>
      </c>
      <c r="AD2" s="51" t="s">
        <v>144</v>
      </c>
    </row>
    <row r="3" ht="19" customHeight="1" spans="1:30">
      <c r="A3" s="30">
        <f>IF(ISERROR(RANK(H3,H:H)),"",RANK(H3,H:H))</f>
        <v>5</v>
      </c>
      <c r="B3" s="1">
        <v>1</v>
      </c>
      <c r="C3" s="1" t="s">
        <v>178</v>
      </c>
      <c r="D3" s="1" t="s">
        <v>179</v>
      </c>
      <c r="E3" s="33">
        <f>IF(COUNTBLANK(J3:N3)&gt;0,"",ROUND((SUM(J3:N3)-MAX(J3:N3)-MIN(J3:N3))/3,2))</f>
        <v>21</v>
      </c>
      <c r="F3" s="33">
        <f>IF(COUNTBLANK(O3:S3)&gt;0,"",ROUND((SUM(O3:S3)-MAX(O3:S3)-MIN(O3:S3))/3,2))</f>
        <v>16.43</v>
      </c>
      <c r="G3" s="33">
        <f>IF(COUNTBLANK(T3:X3)&gt;0,"",ROUND((SUM(T3:X3)-MAX(T3:X3)-MIN(T3:X3))/3,2))</f>
        <v>13.77</v>
      </c>
      <c r="H3" s="33">
        <f>IF(MAX(E3:G3)=0,"",(MAX(E3:G3)))</f>
        <v>21</v>
      </c>
      <c r="I3" s="48"/>
      <c r="J3" s="40">
        <v>20</v>
      </c>
      <c r="K3" s="26">
        <v>24</v>
      </c>
      <c r="L3" s="26">
        <v>20</v>
      </c>
      <c r="M3" s="26">
        <v>21</v>
      </c>
      <c r="N3" s="45">
        <v>22</v>
      </c>
      <c r="O3" s="26">
        <v>15</v>
      </c>
      <c r="P3" s="26">
        <v>10</v>
      </c>
      <c r="Q3" s="26">
        <v>16</v>
      </c>
      <c r="R3" s="26">
        <v>19</v>
      </c>
      <c r="S3" s="26">
        <v>18.3</v>
      </c>
      <c r="T3" s="40">
        <v>14.5</v>
      </c>
      <c r="U3" s="26">
        <v>8.5</v>
      </c>
      <c r="V3" s="26">
        <v>12.5</v>
      </c>
      <c r="W3" s="26">
        <v>14.3</v>
      </c>
      <c r="X3" s="26">
        <v>14.8</v>
      </c>
      <c r="Z3" s="47">
        <v>1</v>
      </c>
      <c r="AA3" s="1">
        <f>IF(ISERROR(VLOOKUP($Z3,$A$3:$H$30,2,FALSE)),"",VLOOKUP($Z3,$A$3:$H$30,2,FALSE))</f>
        <v>2</v>
      </c>
      <c r="AB3" s="1" t="str">
        <f>IF(ISERROR(VLOOKUP($Z3,$A$3:$H$30,3,FALSE)),"",VLOOKUP($Z3,$A$3:$H$30,3,FALSE))</f>
        <v>李</v>
      </c>
      <c r="AC3" s="1" t="str">
        <f>IF(ISERROR(VLOOKUP($Z3,$A$3:$H$30,4,FALSE)),"",VLOOKUP($Z3,$A$3:$H$30,4,FALSE))</f>
        <v>溜溜</v>
      </c>
      <c r="AD3" s="26">
        <f>IF(ISERROR(VLOOKUP($Z3,$A$3:$H$30,8,FALSE)),"",VLOOKUP($Z3,$A$3:$H$30,8,FALSE))</f>
        <v>45.83</v>
      </c>
    </row>
    <row r="4" ht="19" customHeight="1" spans="1:30">
      <c r="A4" s="30">
        <f>IF(ISERROR(RANK(H4,H:H)),"",RANK(H4,H:H))</f>
        <v>1</v>
      </c>
      <c r="B4" s="1">
        <v>2</v>
      </c>
      <c r="C4" s="1" t="s">
        <v>180</v>
      </c>
      <c r="D4" s="1" t="s">
        <v>181</v>
      </c>
      <c r="E4" s="33">
        <f t="shared" ref="E4:E22" si="0">IF(COUNTBLANK(J4:N4)&gt;0,"",ROUND((SUM(J4:N4)-MAX(J4:N4)-MIN(J4:N4))/3,2))</f>
        <v>35</v>
      </c>
      <c r="F4" s="33">
        <f t="shared" ref="F4:F22" si="1">IF(COUNTBLANK(O4:S4)&gt;0,"",ROUND((SUM(O4:S4)-MAX(O4:S4)-MIN(O4:S4))/3,2))</f>
        <v>45.83</v>
      </c>
      <c r="G4" s="33">
        <f t="shared" ref="G4:G22" si="2">IF(COUNTBLANK(T4:X4)&gt;0,"",ROUND((SUM(T4:X4)-MAX(T4:X4)-MIN(T4:X4))/3,2))</f>
        <v>43</v>
      </c>
      <c r="H4" s="33">
        <f t="shared" ref="H4:H22" si="3">IF(MAX(E4:G4)=0,"",(MAX(E4:G4)))</f>
        <v>45.83</v>
      </c>
      <c r="I4" s="49"/>
      <c r="J4" s="40">
        <v>30</v>
      </c>
      <c r="K4" s="26">
        <v>34</v>
      </c>
      <c r="L4" s="26">
        <v>35</v>
      </c>
      <c r="M4" s="26">
        <v>36</v>
      </c>
      <c r="N4" s="45">
        <v>36</v>
      </c>
      <c r="O4" s="26">
        <v>40</v>
      </c>
      <c r="P4" s="26">
        <v>48</v>
      </c>
      <c r="Q4" s="26">
        <v>45</v>
      </c>
      <c r="R4" s="26">
        <v>48</v>
      </c>
      <c r="S4" s="26">
        <v>44.5</v>
      </c>
      <c r="T4" s="40">
        <v>57.8</v>
      </c>
      <c r="U4" s="26">
        <v>38</v>
      </c>
      <c r="V4" s="26">
        <v>40</v>
      </c>
      <c r="W4" s="26">
        <v>44</v>
      </c>
      <c r="X4" s="26">
        <v>45</v>
      </c>
      <c r="Z4" s="47">
        <v>2</v>
      </c>
      <c r="AA4" s="1">
        <f t="shared" ref="AA4:AA10" si="4">IF(ISERROR(VLOOKUP($Z4,$A$3:$H$30,2,FALSE)),"",VLOOKUP($Z4,$A$3:$H$30,2,FALSE))</f>
        <v>5</v>
      </c>
      <c r="AB4" s="1" t="str">
        <f t="shared" ref="AB4:AB10" si="5">IF(ISERROR(VLOOKUP($Z4,$A$3:$H$30,3,FALSE)),"",VLOOKUP($Z4,$A$3:$H$30,3,FALSE))</f>
        <v>杨</v>
      </c>
      <c r="AC4" s="1" t="str">
        <f t="shared" ref="AC4:AC10" si="6">IF(ISERROR(VLOOKUP($Z4,$A$3:$H$30,4,FALSE)),"",VLOOKUP($Z4,$A$3:$H$30,4,FALSE))</f>
        <v>溜222</v>
      </c>
      <c r="AD4" s="26">
        <f>IF(ISERROR(VLOOKUP($Z4,$A$3:$H$30,8,FALSE)),"",VLOOKUP($Z4,$A$3:$H$30,8,FALSE))</f>
        <v>38</v>
      </c>
    </row>
    <row r="5" ht="19" customHeight="1" spans="1:30">
      <c r="A5" s="30">
        <f>IF(ISERROR(RANK(H5,H:H)),"",RANK(H5,H:H))</f>
        <v>3</v>
      </c>
      <c r="B5" s="1">
        <v>3</v>
      </c>
      <c r="C5" s="1" t="s">
        <v>182</v>
      </c>
      <c r="D5" s="1" t="s">
        <v>183</v>
      </c>
      <c r="E5" s="33">
        <f t="shared" si="0"/>
        <v>11.87</v>
      </c>
      <c r="F5" s="33">
        <f t="shared" si="1"/>
        <v>25.53</v>
      </c>
      <c r="G5" s="33">
        <f t="shared" si="2"/>
        <v>24.87</v>
      </c>
      <c r="H5" s="33">
        <f t="shared" si="3"/>
        <v>25.53</v>
      </c>
      <c r="I5" s="48"/>
      <c r="J5" s="40">
        <v>12</v>
      </c>
      <c r="K5" s="26">
        <v>12</v>
      </c>
      <c r="L5" s="26">
        <v>12</v>
      </c>
      <c r="M5" s="26">
        <v>11.6</v>
      </c>
      <c r="N5" s="45">
        <v>10</v>
      </c>
      <c r="O5" s="26">
        <v>23.1</v>
      </c>
      <c r="P5" s="26">
        <v>25.5</v>
      </c>
      <c r="Q5" s="26">
        <v>28</v>
      </c>
      <c r="R5" s="26">
        <v>29.5</v>
      </c>
      <c r="S5" s="26">
        <v>15</v>
      </c>
      <c r="T5" s="40">
        <v>23.1</v>
      </c>
      <c r="U5" s="26">
        <v>23.5</v>
      </c>
      <c r="V5" s="26">
        <v>28</v>
      </c>
      <c r="W5" s="26">
        <v>29.5</v>
      </c>
      <c r="X5" s="26">
        <v>15</v>
      </c>
      <c r="Z5" s="47">
        <v>3</v>
      </c>
      <c r="AA5" s="1">
        <f t="shared" si="4"/>
        <v>3</v>
      </c>
      <c r="AB5" s="1" t="str">
        <f t="shared" si="5"/>
        <v>胡</v>
      </c>
      <c r="AC5" s="1" t="str">
        <f t="shared" si="6"/>
        <v>溜111</v>
      </c>
      <c r="AD5" s="26">
        <f>IF(ISERROR(VLOOKUP($Z5,$A$3:$H$30,8,FALSE)),"",VLOOKUP($Z5,$A$3:$H$30,8,FALSE))</f>
        <v>25.53</v>
      </c>
    </row>
    <row r="6" ht="19" customHeight="1" spans="1:30">
      <c r="A6" s="30">
        <f>IF(ISERROR(RANK(H6,H:H)),"",RANK(H6,H:H))</f>
        <v>6</v>
      </c>
      <c r="B6" s="1">
        <v>4</v>
      </c>
      <c r="C6" s="1" t="s">
        <v>184</v>
      </c>
      <c r="D6" s="1" t="s">
        <v>185</v>
      </c>
      <c r="E6" s="33">
        <f t="shared" si="0"/>
        <v>15.97</v>
      </c>
      <c r="F6" s="33">
        <f t="shared" si="1"/>
        <v>0</v>
      </c>
      <c r="G6" s="33">
        <f t="shared" si="2"/>
        <v>0</v>
      </c>
      <c r="H6" s="33">
        <f t="shared" si="3"/>
        <v>15.97</v>
      </c>
      <c r="I6" s="49"/>
      <c r="J6" s="40">
        <v>15.8</v>
      </c>
      <c r="K6" s="26">
        <v>18.5</v>
      </c>
      <c r="L6" s="26">
        <v>16.5</v>
      </c>
      <c r="M6" s="26">
        <v>15.6</v>
      </c>
      <c r="N6" s="45">
        <v>5.5</v>
      </c>
      <c r="O6" s="26" t="s">
        <v>186</v>
      </c>
      <c r="P6" s="26" t="s">
        <v>186</v>
      </c>
      <c r="Q6" s="26" t="s">
        <v>186</v>
      </c>
      <c r="R6" s="26" t="s">
        <v>186</v>
      </c>
      <c r="S6" s="26" t="s">
        <v>186</v>
      </c>
      <c r="T6" s="40" t="s">
        <v>187</v>
      </c>
      <c r="U6" s="26" t="s">
        <v>187</v>
      </c>
      <c r="V6" s="26" t="s">
        <v>187</v>
      </c>
      <c r="W6" s="26" t="s">
        <v>187</v>
      </c>
      <c r="X6" s="26" t="s">
        <v>187</v>
      </c>
      <c r="Z6" s="47">
        <v>4</v>
      </c>
      <c r="AA6" s="1">
        <f t="shared" si="4"/>
        <v>6</v>
      </c>
      <c r="AB6" s="1" t="str">
        <f t="shared" si="5"/>
        <v>欧</v>
      </c>
      <c r="AC6" s="1" t="str">
        <f t="shared" si="6"/>
        <v>溜溜溜</v>
      </c>
      <c r="AD6" s="26">
        <f>IF(ISERROR(VLOOKUP($Z6,$A$3:$H$30,8,FALSE)),"",VLOOKUP($Z6,$A$3:$H$30,8,FALSE))</f>
        <v>22.43</v>
      </c>
    </row>
    <row r="7" ht="19" customHeight="1" spans="1:30">
      <c r="A7" s="30">
        <f>IF(ISERROR(RANK(H7,H:H)),"",RANK(H7,H:H))</f>
        <v>2</v>
      </c>
      <c r="B7" s="1">
        <v>5</v>
      </c>
      <c r="C7" s="1" t="s">
        <v>188</v>
      </c>
      <c r="D7" s="1" t="s">
        <v>189</v>
      </c>
      <c r="E7" s="33">
        <f t="shared" si="0"/>
        <v>38</v>
      </c>
      <c r="F7" s="33">
        <f t="shared" si="1"/>
        <v>14.5</v>
      </c>
      <c r="G7" s="33">
        <f t="shared" si="2"/>
        <v>0</v>
      </c>
      <c r="H7" s="33">
        <f t="shared" si="3"/>
        <v>38</v>
      </c>
      <c r="I7" s="48"/>
      <c r="J7" s="40">
        <v>34</v>
      </c>
      <c r="K7" s="26">
        <v>36</v>
      </c>
      <c r="L7" s="26">
        <v>38</v>
      </c>
      <c r="M7" s="26">
        <v>40</v>
      </c>
      <c r="N7" s="45">
        <v>41</v>
      </c>
      <c r="O7" s="26">
        <v>17</v>
      </c>
      <c r="P7" s="26">
        <v>9</v>
      </c>
      <c r="Q7" s="26">
        <v>12.5</v>
      </c>
      <c r="R7" s="26">
        <v>15</v>
      </c>
      <c r="S7" s="26">
        <v>16</v>
      </c>
      <c r="T7" s="40" t="s">
        <v>187</v>
      </c>
      <c r="U7" s="26" t="s">
        <v>187</v>
      </c>
      <c r="V7" s="26" t="s">
        <v>187</v>
      </c>
      <c r="W7" s="26" t="s">
        <v>187</v>
      </c>
      <c r="X7" s="26" t="s">
        <v>187</v>
      </c>
      <c r="Z7" s="47">
        <v>5</v>
      </c>
      <c r="AA7" s="1">
        <f t="shared" si="4"/>
        <v>1</v>
      </c>
      <c r="AB7" s="1" t="str">
        <f t="shared" si="5"/>
        <v>张</v>
      </c>
      <c r="AC7" s="1" t="str">
        <f t="shared" si="6"/>
        <v>溜</v>
      </c>
      <c r="AD7" s="26">
        <f>IF(ISERROR(VLOOKUP($Z7,$A$3:$H$30,8,FALSE)),"",VLOOKUP($Z7,$A$3:$H$30,8,FALSE))</f>
        <v>21</v>
      </c>
    </row>
    <row r="8" ht="19" customHeight="1" spans="1:30">
      <c r="A8" s="30">
        <f>IF(ISERROR(RANK(H8,H:H)),"",RANK(H8,H:H))</f>
        <v>4</v>
      </c>
      <c r="B8" s="1">
        <v>6</v>
      </c>
      <c r="C8" s="1" t="s">
        <v>190</v>
      </c>
      <c r="D8" s="1" t="s">
        <v>191</v>
      </c>
      <c r="E8" s="33">
        <f t="shared" si="0"/>
        <v>10</v>
      </c>
      <c r="F8" s="33">
        <f t="shared" si="1"/>
        <v>22.43</v>
      </c>
      <c r="G8" s="33">
        <f t="shared" si="2"/>
        <v>0.17</v>
      </c>
      <c r="H8" s="33">
        <f t="shared" si="3"/>
        <v>22.43</v>
      </c>
      <c r="I8" s="49"/>
      <c r="J8" s="40">
        <v>12</v>
      </c>
      <c r="K8" s="26">
        <v>8</v>
      </c>
      <c r="L8" s="26">
        <v>12</v>
      </c>
      <c r="M8" s="26">
        <v>9</v>
      </c>
      <c r="N8" s="45">
        <v>9</v>
      </c>
      <c r="O8" s="26">
        <v>20.3</v>
      </c>
      <c r="P8" s="26">
        <v>24.5</v>
      </c>
      <c r="Q8" s="26">
        <v>22.5</v>
      </c>
      <c r="R8" s="26">
        <v>25.5</v>
      </c>
      <c r="S8" s="26">
        <v>17</v>
      </c>
      <c r="T8" s="40">
        <v>0</v>
      </c>
      <c r="U8" s="26">
        <v>0</v>
      </c>
      <c r="V8" s="26">
        <v>0</v>
      </c>
      <c r="W8" s="26">
        <v>1</v>
      </c>
      <c r="X8" s="26">
        <v>0.5</v>
      </c>
      <c r="Z8" s="47">
        <v>6</v>
      </c>
      <c r="AA8" s="1">
        <f t="shared" si="4"/>
        <v>4</v>
      </c>
      <c r="AB8" s="1" t="str">
        <f t="shared" si="5"/>
        <v>王</v>
      </c>
      <c r="AC8" s="1" t="str">
        <f t="shared" si="6"/>
        <v>溜溜22</v>
      </c>
      <c r="AD8" s="26">
        <f>IF(ISERROR(VLOOKUP($Z8,$A$3:$H$30,8,FALSE)),"",VLOOKUP($Z8,$A$3:$H$30,8,FALSE))</f>
        <v>15.97</v>
      </c>
    </row>
    <row r="9" ht="19" customHeight="1" spans="1:30">
      <c r="A9" s="30" t="str">
        <f>IF(ISERROR(RANK(H9,H:H)),"",RANK(H9,H:H))</f>
        <v/>
      </c>
      <c r="B9" s="1">
        <v>7</v>
      </c>
      <c r="E9" s="33" t="str">
        <f t="shared" si="0"/>
        <v/>
      </c>
      <c r="F9" s="33" t="str">
        <f t="shared" si="1"/>
        <v/>
      </c>
      <c r="G9" s="33" t="str">
        <f t="shared" si="2"/>
        <v/>
      </c>
      <c r="H9" s="33" t="str">
        <f t="shared" si="3"/>
        <v/>
      </c>
      <c r="I9" s="48"/>
      <c r="J9" s="40"/>
      <c r="N9" s="45"/>
      <c r="T9" s="40"/>
      <c r="Z9" s="47">
        <v>7</v>
      </c>
      <c r="AA9" s="1" t="str">
        <f t="shared" ref="AA9:AA22" si="7">IF(ISERROR(VLOOKUP($Z9,$A$3:$H$30,2,FALSE)),"",VLOOKUP($Z9,$A$3:$H$30,2,FALSE))</f>
        <v/>
      </c>
      <c r="AB9" s="1" t="str">
        <f t="shared" ref="AB9:AB22" si="8">IF(ISERROR(VLOOKUP($Z9,$A$3:$H$30,3,FALSE)),"",VLOOKUP($Z9,$A$3:$H$30,3,FALSE))</f>
        <v/>
      </c>
      <c r="AC9" s="1" t="str">
        <f t="shared" ref="AC9:AC22" si="9">IF(ISERROR(VLOOKUP($Z9,$A$3:$H$30,4,FALSE)),"",VLOOKUP($Z9,$A$3:$H$30,4,FALSE))</f>
        <v/>
      </c>
      <c r="AD9" s="26" t="str">
        <f t="shared" ref="AD9:AD22" si="10">IF(ISERROR(VLOOKUP($Z9,$A$3:$H$30,8,FALSE)),"",VLOOKUP($Z9,$A$3:$H$30,8,FALSE))</f>
        <v/>
      </c>
    </row>
    <row r="10" ht="19" customHeight="1" spans="1:30">
      <c r="A10" s="30" t="str">
        <f>IF(ISERROR(RANK(H10,H:H)),"",RANK(H10,H:H))</f>
        <v/>
      </c>
      <c r="B10" s="1">
        <v>8</v>
      </c>
      <c r="E10" s="33" t="str">
        <f t="shared" si="0"/>
        <v/>
      </c>
      <c r="F10" s="33" t="str">
        <f t="shared" si="1"/>
        <v/>
      </c>
      <c r="G10" s="33" t="str">
        <f t="shared" si="2"/>
        <v/>
      </c>
      <c r="H10" s="33" t="str">
        <f t="shared" si="3"/>
        <v/>
      </c>
      <c r="I10" s="49"/>
      <c r="J10" s="40"/>
      <c r="N10" s="45"/>
      <c r="T10" s="40"/>
      <c r="Z10" s="47">
        <v>8</v>
      </c>
      <c r="AA10" s="1" t="str">
        <f t="shared" si="7"/>
        <v/>
      </c>
      <c r="AB10" s="1" t="str">
        <f t="shared" si="8"/>
        <v/>
      </c>
      <c r="AC10" s="1" t="str">
        <f t="shared" si="9"/>
        <v/>
      </c>
      <c r="AD10" s="26" t="str">
        <f t="shared" si="10"/>
        <v/>
      </c>
    </row>
    <row r="11" ht="19" customHeight="1" spans="1:30">
      <c r="A11" s="30" t="str">
        <f>IF(ISERROR(RANK(H11,H:H)),"",RANK(H11,H:H))</f>
        <v/>
      </c>
      <c r="B11" s="1">
        <v>9</v>
      </c>
      <c r="E11" s="33" t="str">
        <f t="shared" si="0"/>
        <v/>
      </c>
      <c r="F11" s="33" t="str">
        <f t="shared" si="1"/>
        <v/>
      </c>
      <c r="G11" s="33" t="str">
        <f t="shared" si="2"/>
        <v/>
      </c>
      <c r="H11" s="33" t="str">
        <f t="shared" si="3"/>
        <v/>
      </c>
      <c r="I11" s="48"/>
      <c r="J11" s="40"/>
      <c r="N11" s="45"/>
      <c r="T11" s="40"/>
      <c r="AA11" s="1" t="str">
        <f t="shared" si="7"/>
        <v/>
      </c>
      <c r="AB11" s="1" t="str">
        <f t="shared" si="8"/>
        <v/>
      </c>
      <c r="AC11" s="1" t="str">
        <f t="shared" si="9"/>
        <v/>
      </c>
      <c r="AD11" s="26" t="str">
        <f t="shared" si="10"/>
        <v/>
      </c>
    </row>
    <row r="12" ht="19" customHeight="1" spans="1:30">
      <c r="A12" s="30" t="str">
        <f t="shared" ref="A4:A14" si="11">IF(ISERROR(RANK(H12,H:H)),"",RANK(H12,H:H))</f>
        <v/>
      </c>
      <c r="B12" s="1">
        <v>10</v>
      </c>
      <c r="E12" s="33" t="str">
        <f t="shared" si="0"/>
        <v/>
      </c>
      <c r="F12" s="33" t="str">
        <f t="shared" si="1"/>
        <v/>
      </c>
      <c r="G12" s="33" t="str">
        <f t="shared" si="2"/>
        <v/>
      </c>
      <c r="H12" s="33" t="str">
        <f t="shared" si="3"/>
        <v/>
      </c>
      <c r="I12" s="49"/>
      <c r="J12" s="40"/>
      <c r="N12" s="45"/>
      <c r="T12" s="40"/>
      <c r="AA12" s="1" t="str">
        <f t="shared" si="7"/>
        <v/>
      </c>
      <c r="AB12" s="1" t="str">
        <f t="shared" si="8"/>
        <v/>
      </c>
      <c r="AC12" s="1" t="str">
        <f t="shared" si="9"/>
        <v/>
      </c>
      <c r="AD12" s="26" t="str">
        <f t="shared" si="10"/>
        <v/>
      </c>
    </row>
    <row r="13" ht="19" customHeight="1" spans="1:30">
      <c r="A13" s="30" t="str">
        <f t="shared" si="11"/>
        <v/>
      </c>
      <c r="B13" s="1">
        <v>11</v>
      </c>
      <c r="E13" s="33" t="str">
        <f t="shared" si="0"/>
        <v/>
      </c>
      <c r="F13" s="33" t="str">
        <f t="shared" si="1"/>
        <v/>
      </c>
      <c r="G13" s="33" t="str">
        <f t="shared" si="2"/>
        <v/>
      </c>
      <c r="H13" s="33" t="str">
        <f t="shared" si="3"/>
        <v/>
      </c>
      <c r="I13" s="48"/>
      <c r="J13" s="40"/>
      <c r="N13" s="45"/>
      <c r="T13" s="40"/>
      <c r="AA13" s="1" t="str">
        <f t="shared" si="7"/>
        <v/>
      </c>
      <c r="AB13" s="1" t="str">
        <f t="shared" si="8"/>
        <v/>
      </c>
      <c r="AC13" s="1" t="str">
        <f t="shared" si="9"/>
        <v/>
      </c>
      <c r="AD13" s="26" t="str">
        <f t="shared" si="10"/>
        <v/>
      </c>
    </row>
    <row r="14" ht="19" customHeight="1" spans="1:30">
      <c r="A14" s="30" t="str">
        <f t="shared" si="11"/>
        <v/>
      </c>
      <c r="B14" s="1">
        <v>12</v>
      </c>
      <c r="E14" s="33" t="str">
        <f t="shared" si="0"/>
        <v/>
      </c>
      <c r="F14" s="33" t="str">
        <f t="shared" si="1"/>
        <v/>
      </c>
      <c r="G14" s="33" t="str">
        <f t="shared" si="2"/>
        <v/>
      </c>
      <c r="H14" s="33" t="str">
        <f t="shared" si="3"/>
        <v/>
      </c>
      <c r="I14" s="49"/>
      <c r="J14" s="40"/>
      <c r="N14" s="45"/>
      <c r="T14" s="40"/>
      <c r="AA14" s="1" t="str">
        <f t="shared" si="7"/>
        <v/>
      </c>
      <c r="AB14" s="1" t="str">
        <f t="shared" si="8"/>
        <v/>
      </c>
      <c r="AC14" s="1" t="str">
        <f t="shared" si="9"/>
        <v/>
      </c>
      <c r="AD14" s="26" t="str">
        <f t="shared" si="10"/>
        <v/>
      </c>
    </row>
    <row r="15" ht="19" customHeight="1" spans="1:30">
      <c r="A15" s="30" t="str">
        <f>IF(ISERROR(RANK(H15,H:H)),"",RANK(H15,H:H))</f>
        <v/>
      </c>
      <c r="B15" s="1">
        <v>13</v>
      </c>
      <c r="E15" s="33" t="str">
        <f t="shared" si="0"/>
        <v/>
      </c>
      <c r="F15" s="33" t="str">
        <f t="shared" si="1"/>
        <v/>
      </c>
      <c r="G15" s="33" t="str">
        <f t="shared" si="2"/>
        <v/>
      </c>
      <c r="H15" s="33" t="str">
        <f t="shared" si="3"/>
        <v/>
      </c>
      <c r="I15" s="48"/>
      <c r="J15" s="40"/>
      <c r="N15" s="45"/>
      <c r="T15" s="40"/>
      <c r="AA15" s="1" t="str">
        <f t="shared" si="7"/>
        <v/>
      </c>
      <c r="AB15" s="1" t="str">
        <f t="shared" si="8"/>
        <v/>
      </c>
      <c r="AC15" s="1" t="str">
        <f t="shared" si="9"/>
        <v/>
      </c>
      <c r="AD15" s="26" t="str">
        <f t="shared" si="10"/>
        <v/>
      </c>
    </row>
    <row r="16" ht="19" customHeight="1" spans="1:30">
      <c r="A16" s="30" t="str">
        <f t="shared" ref="A16:A22" si="12">IF(ISERROR(RANK(H16,H:H)),"",RANK(H16,H:H))</f>
        <v/>
      </c>
      <c r="B16" s="1">
        <v>14</v>
      </c>
      <c r="E16" s="33" t="str">
        <f t="shared" si="0"/>
        <v/>
      </c>
      <c r="F16" s="33" t="str">
        <f t="shared" si="1"/>
        <v/>
      </c>
      <c r="G16" s="33" t="str">
        <f t="shared" si="2"/>
        <v/>
      </c>
      <c r="H16" s="33" t="str">
        <f t="shared" si="3"/>
        <v/>
      </c>
      <c r="I16" s="49"/>
      <c r="J16" s="40"/>
      <c r="N16" s="45"/>
      <c r="T16" s="40"/>
      <c r="AA16" s="1" t="str">
        <f t="shared" si="7"/>
        <v/>
      </c>
      <c r="AB16" s="1" t="str">
        <f t="shared" si="8"/>
        <v/>
      </c>
      <c r="AC16" s="1" t="str">
        <f t="shared" si="9"/>
        <v/>
      </c>
      <c r="AD16" s="26" t="str">
        <f t="shared" si="10"/>
        <v/>
      </c>
    </row>
    <row r="17" ht="19" customHeight="1" spans="1:30">
      <c r="A17" s="30" t="str">
        <f t="shared" si="12"/>
        <v/>
      </c>
      <c r="B17" s="1">
        <v>15</v>
      </c>
      <c r="E17" s="33" t="str">
        <f t="shared" si="0"/>
        <v/>
      </c>
      <c r="F17" s="33" t="str">
        <f t="shared" si="1"/>
        <v/>
      </c>
      <c r="G17" s="33" t="str">
        <f t="shared" si="2"/>
        <v/>
      </c>
      <c r="H17" s="33" t="str">
        <f t="shared" si="3"/>
        <v/>
      </c>
      <c r="I17" s="48"/>
      <c r="J17" s="40"/>
      <c r="N17" s="45"/>
      <c r="T17" s="40"/>
      <c r="AA17" s="1" t="str">
        <f t="shared" si="7"/>
        <v/>
      </c>
      <c r="AB17" s="1" t="str">
        <f t="shared" si="8"/>
        <v/>
      </c>
      <c r="AC17" s="1" t="str">
        <f t="shared" si="9"/>
        <v/>
      </c>
      <c r="AD17" s="26" t="str">
        <f t="shared" si="10"/>
        <v/>
      </c>
    </row>
    <row r="18" ht="19" customHeight="1" spans="1:30">
      <c r="A18" s="30" t="str">
        <f t="shared" si="12"/>
        <v/>
      </c>
      <c r="B18" s="1">
        <v>16</v>
      </c>
      <c r="E18" s="33" t="str">
        <f t="shared" si="0"/>
        <v/>
      </c>
      <c r="F18" s="33" t="str">
        <f t="shared" si="1"/>
        <v/>
      </c>
      <c r="G18" s="33" t="str">
        <f t="shared" si="2"/>
        <v/>
      </c>
      <c r="H18" s="33" t="str">
        <f t="shared" si="3"/>
        <v/>
      </c>
      <c r="I18" s="49"/>
      <c r="J18" s="40"/>
      <c r="N18" s="45"/>
      <c r="T18" s="40"/>
      <c r="AA18" s="1" t="str">
        <f t="shared" si="7"/>
        <v/>
      </c>
      <c r="AB18" s="1" t="str">
        <f t="shared" si="8"/>
        <v/>
      </c>
      <c r="AC18" s="1" t="str">
        <f t="shared" si="9"/>
        <v/>
      </c>
      <c r="AD18" s="26" t="str">
        <f t="shared" si="10"/>
        <v/>
      </c>
    </row>
    <row r="19" ht="19" customHeight="1" spans="1:30">
      <c r="A19" s="30" t="str">
        <f t="shared" si="12"/>
        <v/>
      </c>
      <c r="B19" s="1">
        <v>17</v>
      </c>
      <c r="E19" s="33" t="str">
        <f t="shared" si="0"/>
        <v/>
      </c>
      <c r="F19" s="33" t="str">
        <f t="shared" si="1"/>
        <v/>
      </c>
      <c r="G19" s="33" t="str">
        <f t="shared" si="2"/>
        <v/>
      </c>
      <c r="H19" s="33" t="str">
        <f t="shared" si="3"/>
        <v/>
      </c>
      <c r="I19" s="48"/>
      <c r="J19" s="40"/>
      <c r="N19" s="45"/>
      <c r="T19" s="40"/>
      <c r="AA19" s="1" t="str">
        <f t="shared" si="7"/>
        <v/>
      </c>
      <c r="AB19" s="1" t="str">
        <f t="shared" si="8"/>
        <v/>
      </c>
      <c r="AC19" s="1" t="str">
        <f t="shared" si="9"/>
        <v/>
      </c>
      <c r="AD19" s="26" t="str">
        <f t="shared" si="10"/>
        <v/>
      </c>
    </row>
    <row r="20" ht="19" customHeight="1" spans="1:30">
      <c r="A20" s="30" t="str">
        <f t="shared" si="12"/>
        <v/>
      </c>
      <c r="B20" s="1">
        <v>18</v>
      </c>
      <c r="E20" s="33" t="str">
        <f t="shared" si="0"/>
        <v/>
      </c>
      <c r="F20" s="33" t="str">
        <f t="shared" si="1"/>
        <v/>
      </c>
      <c r="G20" s="33" t="str">
        <f t="shared" si="2"/>
        <v/>
      </c>
      <c r="H20" s="33" t="str">
        <f t="shared" si="3"/>
        <v/>
      </c>
      <c r="I20" s="49"/>
      <c r="J20" s="40"/>
      <c r="N20" s="45"/>
      <c r="T20" s="40"/>
      <c r="AA20" s="1" t="str">
        <f t="shared" si="7"/>
        <v/>
      </c>
      <c r="AB20" s="1" t="str">
        <f t="shared" si="8"/>
        <v/>
      </c>
      <c r="AC20" s="1" t="str">
        <f t="shared" si="9"/>
        <v/>
      </c>
      <c r="AD20" s="26" t="str">
        <f t="shared" si="10"/>
        <v/>
      </c>
    </row>
    <row r="21" ht="19" customHeight="1" spans="1:30">
      <c r="A21" s="30" t="str">
        <f t="shared" si="12"/>
        <v/>
      </c>
      <c r="B21" s="1">
        <v>19</v>
      </c>
      <c r="E21" s="33" t="str">
        <f t="shared" si="0"/>
        <v/>
      </c>
      <c r="F21" s="33" t="str">
        <f t="shared" si="1"/>
        <v/>
      </c>
      <c r="G21" s="33" t="str">
        <f t="shared" si="2"/>
        <v/>
      </c>
      <c r="H21" s="33" t="str">
        <f t="shared" si="3"/>
        <v/>
      </c>
      <c r="I21" s="48"/>
      <c r="J21" s="40"/>
      <c r="N21" s="45"/>
      <c r="T21" s="40"/>
      <c r="AA21" s="1" t="str">
        <f t="shared" si="7"/>
        <v/>
      </c>
      <c r="AB21" s="1" t="str">
        <f t="shared" si="8"/>
        <v/>
      </c>
      <c r="AC21" s="1" t="str">
        <f t="shared" si="9"/>
        <v/>
      </c>
      <c r="AD21" s="26" t="str">
        <f t="shared" si="10"/>
        <v/>
      </c>
    </row>
    <row r="22" ht="19" customHeight="1" spans="1:30">
      <c r="A22" s="30" t="str">
        <f t="shared" si="12"/>
        <v/>
      </c>
      <c r="B22" s="1">
        <v>20</v>
      </c>
      <c r="E22" s="33" t="str">
        <f t="shared" si="0"/>
        <v/>
      </c>
      <c r="F22" s="33" t="str">
        <f t="shared" si="1"/>
        <v/>
      </c>
      <c r="G22" s="33" t="str">
        <f t="shared" si="2"/>
        <v/>
      </c>
      <c r="H22" s="33" t="str">
        <f t="shared" si="3"/>
        <v/>
      </c>
      <c r="I22" s="49"/>
      <c r="J22" s="40"/>
      <c r="N22" s="45"/>
      <c r="T22" s="40"/>
      <c r="AA22" s="1" t="str">
        <f t="shared" si="7"/>
        <v/>
      </c>
      <c r="AB22" s="1" t="str">
        <f t="shared" si="8"/>
        <v/>
      </c>
      <c r="AC22" s="1" t="str">
        <f t="shared" si="9"/>
        <v/>
      </c>
      <c r="AD22" s="26" t="str">
        <f t="shared" si="10"/>
        <v/>
      </c>
    </row>
    <row r="23" ht="15.6" customHeight="1"/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15.6" customHeight="1"/>
    <row r="58" ht="15.6" customHeight="1"/>
    <row r="59" ht="15.6" customHeight="1"/>
    <row r="60" ht="15.6" customHeight="1"/>
    <row r="61" ht="15.6" customHeight="1"/>
    <row r="62" ht="15.6" customHeight="1"/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5.6" customHeight="1"/>
    <row r="130" ht="15.6" customHeight="1"/>
    <row r="131" ht="15.6" customHeight="1"/>
    <row r="132" ht="15.6" customHeight="1"/>
    <row r="133" ht="15.6" customHeight="1"/>
    <row r="134" ht="15.6" customHeight="1"/>
    <row r="135" ht="15.6" customHeight="1"/>
  </sheetData>
  <mergeCells count="4">
    <mergeCell ref="J1:N1"/>
    <mergeCell ref="O1:S1"/>
    <mergeCell ref="T1:X1"/>
    <mergeCell ref="Z1:AD1"/>
  </mergeCells>
  <conditionalFormatting sqref="E3:E22">
    <cfRule type="cellIs" dxfId="2" priority="6" operator="equal">
      <formula>"×"</formula>
    </cfRule>
  </conditionalFormatting>
  <conditionalFormatting sqref="F3:F22">
    <cfRule type="cellIs" dxfId="2" priority="7" operator="equal">
      <formula>"×"</formula>
    </cfRule>
  </conditionalFormatting>
  <conditionalFormatting sqref="G3:G22">
    <cfRule type="cellIs" dxfId="2" priority="1" operator="equal">
      <formula>"×"</formula>
    </cfRule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36"/>
  <sheetViews>
    <sheetView view="pageBreakPreview" zoomScaleNormal="130" workbookViewId="0">
      <pane xSplit="13" ySplit="3" topLeftCell="N4" activePane="bottomRight" state="frozen"/>
      <selection/>
      <selection pane="topRight"/>
      <selection pane="bottomLeft"/>
      <selection pane="bottomRight" activeCell="L10" sqref="L10"/>
    </sheetView>
  </sheetViews>
  <sheetFormatPr defaultColWidth="8.88461538461539" defaultRowHeight="16.8"/>
  <cols>
    <col min="1" max="1" width="5.88461538461539" style="1" customWidth="1"/>
    <col min="2" max="2" width="6.77884615384615" style="1" customWidth="1"/>
    <col min="3" max="3" width="14.1057692307692" style="1" customWidth="1"/>
    <col min="4" max="4" width="14.3365384615385" style="1" customWidth="1"/>
    <col min="5" max="6" width="8.10576923076923" style="26" customWidth="1"/>
    <col min="7" max="11" width="8.66346153846154" style="26" customWidth="1"/>
    <col min="12" max="12" width="16.8461538461538" style="26"/>
    <col min="13" max="13" width="2.10576923076923" style="26" customWidth="1"/>
    <col min="14" max="21" width="8.88461538461539" style="26"/>
    <col min="22" max="22" width="8.88461538461539" style="26" customWidth="1"/>
    <col min="23" max="48" width="8.88461538461539" style="26"/>
    <col min="49" max="16384" width="8.88461538461539" style="1"/>
  </cols>
  <sheetData>
    <row r="1" s="25" customFormat="1" ht="29.55" spans="1:54">
      <c r="A1" s="27" t="s">
        <v>171</v>
      </c>
      <c r="B1" s="28"/>
      <c r="C1" s="28"/>
      <c r="D1" s="28"/>
      <c r="E1" s="31"/>
      <c r="F1" s="31"/>
      <c r="G1" s="31"/>
      <c r="H1" s="31"/>
      <c r="I1" s="31"/>
      <c r="J1" s="31"/>
      <c r="K1" s="31"/>
      <c r="L1" s="31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X1" s="46" t="s">
        <v>175</v>
      </c>
      <c r="AY1" s="46"/>
      <c r="AZ1" s="46"/>
      <c r="BA1" s="46"/>
      <c r="BB1" s="46"/>
    </row>
    <row r="2" s="25" customFormat="1" ht="20" customHeight="1" spans="1:54">
      <c r="A2" s="29" t="s">
        <v>176</v>
      </c>
      <c r="B2" s="29" t="s">
        <v>0</v>
      </c>
      <c r="C2" s="29" t="s">
        <v>1</v>
      </c>
      <c r="D2" s="29" t="s">
        <v>6</v>
      </c>
      <c r="E2" s="32" t="s">
        <v>192</v>
      </c>
      <c r="F2" s="32"/>
      <c r="G2" s="32" t="s">
        <v>193</v>
      </c>
      <c r="H2" s="32"/>
      <c r="I2" s="32"/>
      <c r="J2" s="32"/>
      <c r="K2" s="32"/>
      <c r="L2" s="32" t="s">
        <v>194</v>
      </c>
      <c r="M2" s="34"/>
      <c r="N2" s="36" t="s">
        <v>172</v>
      </c>
      <c r="O2" s="37"/>
      <c r="P2" s="37"/>
      <c r="Q2" s="37"/>
      <c r="R2" s="41"/>
      <c r="S2" s="42" t="s">
        <v>173</v>
      </c>
      <c r="T2" s="37"/>
      <c r="U2" s="37"/>
      <c r="V2" s="37"/>
      <c r="W2" s="37"/>
      <c r="X2" s="36" t="s">
        <v>161</v>
      </c>
      <c r="Y2" s="37"/>
      <c r="Z2" s="37"/>
      <c r="AA2" s="37"/>
      <c r="AB2" s="37"/>
      <c r="AC2" s="36" t="s">
        <v>167</v>
      </c>
      <c r="AD2" s="37"/>
      <c r="AE2" s="37"/>
      <c r="AF2" s="37"/>
      <c r="AG2" s="37"/>
      <c r="AH2" s="36" t="s">
        <v>168</v>
      </c>
      <c r="AI2" s="37"/>
      <c r="AJ2" s="37"/>
      <c r="AK2" s="37"/>
      <c r="AL2" s="37"/>
      <c r="AM2" s="36" t="s">
        <v>169</v>
      </c>
      <c r="AN2" s="37"/>
      <c r="AO2" s="37"/>
      <c r="AP2" s="37"/>
      <c r="AQ2" s="37"/>
      <c r="AR2" s="36" t="s">
        <v>170</v>
      </c>
      <c r="AS2" s="37"/>
      <c r="AT2" s="37"/>
      <c r="AU2" s="37"/>
      <c r="AV2" s="37"/>
      <c r="AX2" s="46"/>
      <c r="AY2" s="46"/>
      <c r="AZ2" s="46"/>
      <c r="BA2" s="46"/>
      <c r="BB2" s="46"/>
    </row>
    <row r="3" ht="20" customHeight="1" spans="1:54">
      <c r="A3" s="29"/>
      <c r="B3" s="29"/>
      <c r="C3" s="29"/>
      <c r="D3" s="29"/>
      <c r="E3" s="32">
        <v>1</v>
      </c>
      <c r="F3" s="32">
        <v>2</v>
      </c>
      <c r="G3" s="32">
        <v>1</v>
      </c>
      <c r="H3" s="32">
        <v>2</v>
      </c>
      <c r="I3" s="32">
        <v>3</v>
      </c>
      <c r="J3" s="32">
        <v>4</v>
      </c>
      <c r="K3" s="32">
        <v>5</v>
      </c>
      <c r="L3" s="32"/>
      <c r="M3" s="38"/>
      <c r="N3" s="39" t="s">
        <v>162</v>
      </c>
      <c r="O3" s="32" t="s">
        <v>163</v>
      </c>
      <c r="P3" s="32" t="s">
        <v>164</v>
      </c>
      <c r="Q3" s="32" t="s">
        <v>165</v>
      </c>
      <c r="R3" s="43" t="s">
        <v>166</v>
      </c>
      <c r="S3" s="44" t="s">
        <v>162</v>
      </c>
      <c r="T3" s="32" t="s">
        <v>163</v>
      </c>
      <c r="U3" s="32" t="s">
        <v>164</v>
      </c>
      <c r="V3" s="32" t="s">
        <v>165</v>
      </c>
      <c r="W3" s="32" t="s">
        <v>166</v>
      </c>
      <c r="X3" s="39" t="s">
        <v>162</v>
      </c>
      <c r="Y3" s="32" t="s">
        <v>163</v>
      </c>
      <c r="Z3" s="32" t="s">
        <v>164</v>
      </c>
      <c r="AA3" s="32" t="s">
        <v>165</v>
      </c>
      <c r="AB3" s="32" t="s">
        <v>166</v>
      </c>
      <c r="AC3" s="39" t="s">
        <v>162</v>
      </c>
      <c r="AD3" s="32" t="s">
        <v>163</v>
      </c>
      <c r="AE3" s="32" t="s">
        <v>164</v>
      </c>
      <c r="AF3" s="32" t="s">
        <v>165</v>
      </c>
      <c r="AG3" s="32" t="s">
        <v>166</v>
      </c>
      <c r="AH3" s="39" t="s">
        <v>162</v>
      </c>
      <c r="AI3" s="32" t="s">
        <v>163</v>
      </c>
      <c r="AJ3" s="32" t="s">
        <v>164</v>
      </c>
      <c r="AK3" s="32" t="s">
        <v>165</v>
      </c>
      <c r="AL3" s="32" t="s">
        <v>166</v>
      </c>
      <c r="AM3" s="39" t="s">
        <v>162</v>
      </c>
      <c r="AN3" s="32" t="s">
        <v>163</v>
      </c>
      <c r="AO3" s="32" t="s">
        <v>164</v>
      </c>
      <c r="AP3" s="32" t="s">
        <v>165</v>
      </c>
      <c r="AQ3" s="32" t="s">
        <v>166</v>
      </c>
      <c r="AR3" s="39" t="s">
        <v>162</v>
      </c>
      <c r="AS3" s="32" t="s">
        <v>163</v>
      </c>
      <c r="AT3" s="32" t="s">
        <v>164</v>
      </c>
      <c r="AU3" s="32" t="s">
        <v>165</v>
      </c>
      <c r="AV3" s="32" t="s">
        <v>166</v>
      </c>
      <c r="AX3" s="47" t="s">
        <v>177</v>
      </c>
      <c r="AY3" s="47" t="s">
        <v>0</v>
      </c>
      <c r="AZ3" s="47" t="s">
        <v>1</v>
      </c>
      <c r="BA3" s="47" t="s">
        <v>6</v>
      </c>
      <c r="BB3" s="47" t="s">
        <v>194</v>
      </c>
    </row>
    <row r="4" ht="20" customHeight="1" spans="1:54">
      <c r="A4" s="30">
        <f>IF(ISERROR(RANK(L4,L:L)),"",RANK(L4,L:L))</f>
        <v>3</v>
      </c>
      <c r="B4" s="1">
        <v>1</v>
      </c>
      <c r="C4" s="1" t="s">
        <v>178</v>
      </c>
      <c r="D4" s="1" t="s">
        <v>179</v>
      </c>
      <c r="E4" s="33">
        <f>IF(COUNTBLANK(N4:R4)&gt;0,"",ROUND((SUM(N4:R4)-MAX(N4:R4)-MIN(N4:R4))/3,2))</f>
        <v>21</v>
      </c>
      <c r="F4" s="33">
        <f>IF(COUNTBLANK(S4:W4)&gt;0,"",ROUND((SUM(S4:W4)-MAX(S4:W4)-MIN(S4:W4))/3,2))</f>
        <v>16.43</v>
      </c>
      <c r="G4" s="33">
        <f>IF(COUNTBLANK(X4:AB4)&gt;0,"",ROUND((SUM(X4:AB4)-MAX(X4:AB4)-MIN(X4:AB4))/3,2))</f>
        <v>13.77</v>
      </c>
      <c r="H4" s="33">
        <f>IF(COUNTBLANK(AC4:AG4)&gt;0,"",ROUND((SUM(AC4:AG4)-MAX(AC4:AG4)-MIN(AC4:AG4))/3,2))</f>
        <v>13.77</v>
      </c>
      <c r="I4" s="33">
        <f>IF(COUNTBLANK(AH4:AL4)&gt;0,"",ROUND((SUM(AH4:AL4)-MAX(AH4:AL4)-MIN(AH4:AL4))/3,2))</f>
        <v>13.77</v>
      </c>
      <c r="J4" s="33">
        <f>IF(COUNTBLANK(AM4:AQ4)&gt;0,"",ROUND((SUM(AM4:AQ4)-MAX(AM4:AQ4)-MIN(AM4:AQ4))/3,2))</f>
        <v>13.77</v>
      </c>
      <c r="K4" s="33">
        <f>IF(COUNTBLANK(AR4:AV4)&gt;0,"",ROUND((SUM(AR4:AV4)-MAX(AR4:AV4)-MIN(AR4:AV4))/3,2))</f>
        <v>13.77</v>
      </c>
      <c r="L4" s="33">
        <f>IF(ISERROR(MAX(E4:F4)+LARGE(G4:K4,1)+LARGE(G4:K4,2)),"",MAX(E4:F4)+LARGE(G4:K4,1)+LARGE(G4:K4,2))</f>
        <v>48.54</v>
      </c>
      <c r="M4" s="34"/>
      <c r="N4" s="40">
        <v>20</v>
      </c>
      <c r="O4" s="26">
        <v>24</v>
      </c>
      <c r="P4" s="26">
        <v>20</v>
      </c>
      <c r="Q4" s="26">
        <v>21</v>
      </c>
      <c r="R4" s="45">
        <v>22</v>
      </c>
      <c r="S4" s="26">
        <v>15</v>
      </c>
      <c r="T4" s="26">
        <v>10</v>
      </c>
      <c r="U4" s="26">
        <v>16</v>
      </c>
      <c r="V4" s="26">
        <v>19</v>
      </c>
      <c r="W4" s="26">
        <v>18.3</v>
      </c>
      <c r="X4" s="40">
        <v>14.5</v>
      </c>
      <c r="Y4" s="26">
        <v>8.5</v>
      </c>
      <c r="Z4" s="26">
        <v>12.5</v>
      </c>
      <c r="AA4" s="26">
        <v>14.3</v>
      </c>
      <c r="AB4" s="26">
        <v>14.8</v>
      </c>
      <c r="AC4" s="40">
        <v>14.5</v>
      </c>
      <c r="AD4" s="26">
        <v>8.5</v>
      </c>
      <c r="AE4" s="26">
        <v>12.5</v>
      </c>
      <c r="AF4" s="26">
        <v>14.3</v>
      </c>
      <c r="AG4" s="26">
        <v>14.8</v>
      </c>
      <c r="AH4" s="40">
        <v>14.5</v>
      </c>
      <c r="AI4" s="26">
        <v>8.5</v>
      </c>
      <c r="AJ4" s="26">
        <v>12.5</v>
      </c>
      <c r="AK4" s="26">
        <v>14.3</v>
      </c>
      <c r="AL4" s="26">
        <v>14.8</v>
      </c>
      <c r="AM4" s="40">
        <v>14.5</v>
      </c>
      <c r="AN4" s="26">
        <v>8.5</v>
      </c>
      <c r="AO4" s="26">
        <v>12.5</v>
      </c>
      <c r="AP4" s="26">
        <v>14.3</v>
      </c>
      <c r="AQ4" s="26">
        <v>14.8</v>
      </c>
      <c r="AR4" s="40">
        <v>14.5</v>
      </c>
      <c r="AS4" s="26">
        <v>8.5</v>
      </c>
      <c r="AT4" s="26">
        <v>12.5</v>
      </c>
      <c r="AU4" s="26">
        <v>14.3</v>
      </c>
      <c r="AV4" s="26">
        <v>14.8</v>
      </c>
      <c r="AX4" s="47">
        <v>1</v>
      </c>
      <c r="AY4" s="1">
        <f>IF(ISERROR(VLOOKUP($AX4,$A$4:$L$23,2,FALSE)),"",VLOOKUP($AX4,$A$4:$L$23,2,FALSE))</f>
        <v>2</v>
      </c>
      <c r="AZ4" s="1" t="str">
        <f>IF(ISERROR(VLOOKUP($AX4,$A$4:$L$23,3,FALSE)),"",VLOOKUP($AX4,$A$4:$L$23,3,FALSE))</f>
        <v>李</v>
      </c>
      <c r="BA4" s="1" t="str">
        <f>IF(ISERROR(VLOOKUP($AX4,$A$4:$L$23,4,FALSE)),"",VLOOKUP($AX4,$A$4:$L$23,4,FALSE))</f>
        <v>溜溜</v>
      </c>
      <c r="BB4" s="19">
        <f>IF(ISERROR(VLOOKUP($AX4,$A$4:$L$23,12,FALSE)),"",VLOOKUP($AX4,$A$4:$L$23,12,FALSE))</f>
        <v>131.83</v>
      </c>
    </row>
    <row r="5" ht="20" customHeight="1" spans="1:54">
      <c r="A5" s="30">
        <f>IF(ISERROR(RANK(L5,L:L)),"",RANK(L5,L:L))</f>
        <v>1</v>
      </c>
      <c r="B5" s="1">
        <v>2</v>
      </c>
      <c r="C5" s="1" t="s">
        <v>180</v>
      </c>
      <c r="D5" s="1" t="s">
        <v>181</v>
      </c>
      <c r="E5" s="33">
        <f t="shared" ref="E5:E23" si="0">IF(COUNTBLANK(N5:R5)&gt;0,"",ROUND((SUM(N5:R5)-MAX(N5:R5)-MIN(N5:R5))/3,2))</f>
        <v>35</v>
      </c>
      <c r="F5" s="33">
        <f t="shared" ref="F5:F23" si="1">IF(COUNTBLANK(S5:W5)&gt;0,"",ROUND((SUM(S5:W5)-MAX(S5:W5)-MIN(S5:W5))/3,2))</f>
        <v>45.83</v>
      </c>
      <c r="G5" s="33">
        <f t="shared" ref="G5:G23" si="2">IF(COUNTBLANK(X5:AB5)&gt;0,"",ROUND((SUM(X5:AB5)-MAX(X5:AB5)-MIN(X5:AB5))/3,2))</f>
        <v>43</v>
      </c>
      <c r="H5" s="33">
        <f t="shared" ref="H5:H23" si="3">IF(COUNTBLANK(AC5:AG5)&gt;0,"",ROUND((SUM(AC5:AG5)-MAX(AC5:AG5)-MIN(AC5:AG5))/3,2))</f>
        <v>43</v>
      </c>
      <c r="I5" s="33">
        <f t="shared" ref="I5:I23" si="4">IF(COUNTBLANK(AH5:AL5)&gt;0,"",ROUND((SUM(AH5:AL5)-MAX(AH5:AL5)-MIN(AH5:AL5))/3,2))</f>
        <v>43</v>
      </c>
      <c r="J5" s="33">
        <f t="shared" ref="J5:J23" si="5">IF(COUNTBLANK(AM5:AQ5)&gt;0,"",ROUND((SUM(AM5:AQ5)-MAX(AM5:AQ5)-MIN(AM5:AQ5))/3,2))</f>
        <v>43</v>
      </c>
      <c r="K5" s="33">
        <f t="shared" ref="K5:K23" si="6">IF(COUNTBLANK(AR5:AV5)&gt;0,"",ROUND((SUM(AR5:AV5)-MAX(AR5:AV5)-MIN(AR5:AV5))/3,2))</f>
        <v>43</v>
      </c>
      <c r="L5" s="33">
        <f t="shared" ref="L5:L23" si="7">IF(ISERROR(MAX(E5:F5)+LARGE(G5:K5,1)+LARGE(G5:K5,2)),"",MAX(E5:F5)+LARGE(G5:K5,1)+LARGE(G5:K5,2))</f>
        <v>131.83</v>
      </c>
      <c r="M5" s="38"/>
      <c r="N5" s="40">
        <v>30</v>
      </c>
      <c r="O5" s="26">
        <v>34</v>
      </c>
      <c r="P5" s="26">
        <v>35</v>
      </c>
      <c r="Q5" s="26">
        <v>36</v>
      </c>
      <c r="R5" s="45">
        <v>36</v>
      </c>
      <c r="S5" s="26">
        <v>40</v>
      </c>
      <c r="T5" s="26">
        <v>48</v>
      </c>
      <c r="U5" s="26">
        <v>45</v>
      </c>
      <c r="V5" s="26">
        <v>48</v>
      </c>
      <c r="W5" s="26">
        <v>44.5</v>
      </c>
      <c r="X5" s="40">
        <v>57.8</v>
      </c>
      <c r="Y5" s="26">
        <v>38</v>
      </c>
      <c r="Z5" s="26">
        <v>40</v>
      </c>
      <c r="AA5" s="26">
        <v>44</v>
      </c>
      <c r="AB5" s="26">
        <v>45</v>
      </c>
      <c r="AC5" s="40">
        <v>57.8</v>
      </c>
      <c r="AD5" s="26">
        <v>38</v>
      </c>
      <c r="AE5" s="26">
        <v>40</v>
      </c>
      <c r="AF5" s="26">
        <v>44</v>
      </c>
      <c r="AG5" s="26">
        <v>45</v>
      </c>
      <c r="AH5" s="40">
        <v>57.8</v>
      </c>
      <c r="AI5" s="26">
        <v>38</v>
      </c>
      <c r="AJ5" s="26">
        <v>40</v>
      </c>
      <c r="AK5" s="26">
        <v>44</v>
      </c>
      <c r="AL5" s="26">
        <v>45</v>
      </c>
      <c r="AM5" s="40">
        <v>57.8</v>
      </c>
      <c r="AN5" s="26">
        <v>38</v>
      </c>
      <c r="AO5" s="26">
        <v>40</v>
      </c>
      <c r="AP5" s="26">
        <v>44</v>
      </c>
      <c r="AQ5" s="26">
        <v>45</v>
      </c>
      <c r="AR5" s="40">
        <v>57.8</v>
      </c>
      <c r="AS5" s="26">
        <v>38</v>
      </c>
      <c r="AT5" s="26">
        <v>40</v>
      </c>
      <c r="AU5" s="26">
        <v>44</v>
      </c>
      <c r="AV5" s="26">
        <v>45</v>
      </c>
      <c r="AX5" s="47">
        <v>2</v>
      </c>
      <c r="AY5" s="1">
        <f t="shared" ref="AY5:AY11" si="8">IF(ISERROR(VLOOKUP($AX5,$A$4:$L$23,2,FALSE)),"",VLOOKUP($AX5,$A$4:$L$23,2,FALSE))</f>
        <v>3</v>
      </c>
      <c r="AZ5" s="1" t="str">
        <f t="shared" ref="AZ5:AZ11" si="9">IF(ISERROR(VLOOKUP($AX5,$A$4:$L$23,3,FALSE)),"",VLOOKUP($AX5,$A$4:$L$23,3,FALSE))</f>
        <v>胡</v>
      </c>
      <c r="BA5" s="1" t="str">
        <f t="shared" ref="BA5:BA11" si="10">IF(ISERROR(VLOOKUP($AX5,$A$4:$L$23,4,FALSE)),"",VLOOKUP($AX5,$A$4:$L$23,4,FALSE))</f>
        <v>溜111</v>
      </c>
      <c r="BB5" s="19">
        <f t="shared" ref="BB5:BB11" si="11">IF(ISERROR(VLOOKUP($AX5,$A$4:$L$23,12,FALSE)),"",VLOOKUP($AX5,$A$4:$L$23,12,FALSE))</f>
        <v>75.27</v>
      </c>
    </row>
    <row r="6" ht="20" customHeight="1" spans="1:54">
      <c r="A6" s="30">
        <f>IF(ISERROR(RANK(L6,L:L)),"",RANK(L6,L:L))</f>
        <v>2</v>
      </c>
      <c r="B6" s="1">
        <v>3</v>
      </c>
      <c r="C6" s="1" t="s">
        <v>182</v>
      </c>
      <c r="D6" s="1" t="s">
        <v>183</v>
      </c>
      <c r="E6" s="33">
        <f t="shared" si="0"/>
        <v>11.87</v>
      </c>
      <c r="F6" s="33">
        <f t="shared" si="1"/>
        <v>25.53</v>
      </c>
      <c r="G6" s="33">
        <f t="shared" si="2"/>
        <v>24.87</v>
      </c>
      <c r="H6" s="33">
        <f t="shared" si="3"/>
        <v>24.87</v>
      </c>
      <c r="I6" s="33">
        <f t="shared" si="4"/>
        <v>24.87</v>
      </c>
      <c r="J6" s="33">
        <f t="shared" si="5"/>
        <v>24.87</v>
      </c>
      <c r="K6" s="33">
        <f t="shared" si="6"/>
        <v>24.87</v>
      </c>
      <c r="L6" s="33">
        <f t="shared" si="7"/>
        <v>75.27</v>
      </c>
      <c r="M6" s="34"/>
      <c r="N6" s="40">
        <v>12</v>
      </c>
      <c r="O6" s="26">
        <v>12</v>
      </c>
      <c r="P6" s="26">
        <v>12</v>
      </c>
      <c r="Q6" s="26">
        <v>11.6</v>
      </c>
      <c r="R6" s="45">
        <v>10</v>
      </c>
      <c r="S6" s="26">
        <v>23.1</v>
      </c>
      <c r="T6" s="26">
        <v>25.5</v>
      </c>
      <c r="U6" s="26">
        <v>28</v>
      </c>
      <c r="V6" s="26">
        <v>29.5</v>
      </c>
      <c r="W6" s="26">
        <v>15</v>
      </c>
      <c r="X6" s="40">
        <v>23.1</v>
      </c>
      <c r="Y6" s="26">
        <v>23.5</v>
      </c>
      <c r="Z6" s="26">
        <v>28</v>
      </c>
      <c r="AA6" s="26">
        <v>29.5</v>
      </c>
      <c r="AB6" s="26">
        <v>15</v>
      </c>
      <c r="AC6" s="40">
        <v>23.1</v>
      </c>
      <c r="AD6" s="26">
        <v>23.5</v>
      </c>
      <c r="AE6" s="26">
        <v>28</v>
      </c>
      <c r="AF6" s="26">
        <v>29.5</v>
      </c>
      <c r="AG6" s="26">
        <v>15</v>
      </c>
      <c r="AH6" s="40">
        <v>23.1</v>
      </c>
      <c r="AI6" s="26">
        <v>23.5</v>
      </c>
      <c r="AJ6" s="26">
        <v>28</v>
      </c>
      <c r="AK6" s="26">
        <v>29.5</v>
      </c>
      <c r="AL6" s="26">
        <v>15</v>
      </c>
      <c r="AM6" s="40">
        <v>23.1</v>
      </c>
      <c r="AN6" s="26">
        <v>23.5</v>
      </c>
      <c r="AO6" s="26">
        <v>28</v>
      </c>
      <c r="AP6" s="26">
        <v>29.5</v>
      </c>
      <c r="AQ6" s="26">
        <v>15</v>
      </c>
      <c r="AR6" s="40">
        <v>23.1</v>
      </c>
      <c r="AS6" s="26">
        <v>23.5</v>
      </c>
      <c r="AT6" s="26">
        <v>28</v>
      </c>
      <c r="AU6" s="26">
        <v>29.5</v>
      </c>
      <c r="AV6" s="26">
        <v>15</v>
      </c>
      <c r="AX6" s="47">
        <v>3</v>
      </c>
      <c r="AY6" s="1">
        <f t="shared" si="8"/>
        <v>1</v>
      </c>
      <c r="AZ6" s="1" t="str">
        <f t="shared" si="9"/>
        <v>张</v>
      </c>
      <c r="BA6" s="1" t="str">
        <f t="shared" si="10"/>
        <v>溜</v>
      </c>
      <c r="BB6" s="19">
        <f t="shared" si="11"/>
        <v>48.54</v>
      </c>
    </row>
    <row r="7" ht="20" customHeight="1" spans="1:54">
      <c r="A7" s="30">
        <f>IF(ISERROR(RANK(L7,L:L)),"",RANK(L7,L:L))</f>
        <v>4</v>
      </c>
      <c r="B7" s="1">
        <v>4</v>
      </c>
      <c r="C7" s="1" t="s">
        <v>184</v>
      </c>
      <c r="D7" s="1" t="s">
        <v>185</v>
      </c>
      <c r="E7" s="33">
        <f t="shared" si="0"/>
        <v>15.97</v>
      </c>
      <c r="F7" s="33" t="str">
        <f t="shared" si="1"/>
        <v/>
      </c>
      <c r="G7" s="33">
        <f t="shared" si="2"/>
        <v>12.67</v>
      </c>
      <c r="H7" s="33">
        <f t="shared" si="3"/>
        <v>15.33</v>
      </c>
      <c r="I7" s="33" t="str">
        <f t="shared" si="4"/>
        <v/>
      </c>
      <c r="J7" s="33" t="str">
        <f t="shared" si="5"/>
        <v/>
      </c>
      <c r="K7" s="33" t="str">
        <f t="shared" si="6"/>
        <v/>
      </c>
      <c r="L7" s="33">
        <f t="shared" si="7"/>
        <v>43.97</v>
      </c>
      <c r="M7" s="38"/>
      <c r="N7" s="40">
        <v>15.8</v>
      </c>
      <c r="O7" s="26">
        <v>18.5</v>
      </c>
      <c r="P7" s="26">
        <v>16.5</v>
      </c>
      <c r="Q7" s="26">
        <v>15.6</v>
      </c>
      <c r="R7" s="45">
        <v>5.5</v>
      </c>
      <c r="X7" s="40">
        <v>12</v>
      </c>
      <c r="Y7" s="26">
        <v>12</v>
      </c>
      <c r="Z7" s="26">
        <v>13</v>
      </c>
      <c r="AA7" s="26">
        <v>14</v>
      </c>
      <c r="AB7" s="26">
        <v>13</v>
      </c>
      <c r="AC7" s="40">
        <v>14</v>
      </c>
      <c r="AD7" s="26">
        <v>15</v>
      </c>
      <c r="AE7" s="26">
        <v>16</v>
      </c>
      <c r="AF7" s="26">
        <v>27</v>
      </c>
      <c r="AG7" s="26">
        <v>15</v>
      </c>
      <c r="AH7" s="40"/>
      <c r="AM7" s="40"/>
      <c r="AR7" s="40"/>
      <c r="AX7" s="47">
        <v>4</v>
      </c>
      <c r="AY7" s="1">
        <f t="shared" si="8"/>
        <v>4</v>
      </c>
      <c r="AZ7" s="1" t="str">
        <f t="shared" si="9"/>
        <v>王</v>
      </c>
      <c r="BA7" s="1" t="str">
        <f t="shared" si="10"/>
        <v>溜溜22</v>
      </c>
      <c r="BB7" s="19">
        <f t="shared" si="11"/>
        <v>43.97</v>
      </c>
    </row>
    <row r="8" ht="20" customHeight="1" spans="1:54">
      <c r="A8" s="30">
        <f>IF(ISERROR(RANK(L8,L:L)),"",RANK(L8,L:L))</f>
        <v>6</v>
      </c>
      <c r="B8" s="1">
        <v>5</v>
      </c>
      <c r="C8" s="1" t="s">
        <v>188</v>
      </c>
      <c r="D8" s="1" t="s">
        <v>189</v>
      </c>
      <c r="E8" s="33">
        <f t="shared" si="0"/>
        <v>0</v>
      </c>
      <c r="F8" s="33">
        <f t="shared" si="1"/>
        <v>0</v>
      </c>
      <c r="G8" s="33">
        <f t="shared" si="2"/>
        <v>0</v>
      </c>
      <c r="H8" s="33">
        <f t="shared" si="3"/>
        <v>0</v>
      </c>
      <c r="I8" s="33">
        <f t="shared" si="4"/>
        <v>0</v>
      </c>
      <c r="J8" s="33">
        <f t="shared" si="5"/>
        <v>0</v>
      </c>
      <c r="K8" s="33">
        <f t="shared" si="6"/>
        <v>0</v>
      </c>
      <c r="L8" s="33">
        <f t="shared" si="7"/>
        <v>0</v>
      </c>
      <c r="M8" s="34"/>
      <c r="N8" s="40">
        <v>0</v>
      </c>
      <c r="O8" s="26">
        <v>0</v>
      </c>
      <c r="P8" s="26">
        <v>0</v>
      </c>
      <c r="Q8" s="26">
        <v>0</v>
      </c>
      <c r="R8" s="45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40">
        <v>0</v>
      </c>
      <c r="Y8" s="26">
        <v>0</v>
      </c>
      <c r="Z8" s="26">
        <v>0</v>
      </c>
      <c r="AA8" s="26">
        <v>0</v>
      </c>
      <c r="AB8" s="26">
        <v>0</v>
      </c>
      <c r="AC8" s="40">
        <v>0</v>
      </c>
      <c r="AD8" s="26">
        <v>0</v>
      </c>
      <c r="AE8" s="26">
        <v>0</v>
      </c>
      <c r="AF8" s="26">
        <v>0</v>
      </c>
      <c r="AG8" s="26">
        <v>0</v>
      </c>
      <c r="AH8" s="40">
        <v>0</v>
      </c>
      <c r="AI8" s="26">
        <v>0</v>
      </c>
      <c r="AJ8" s="26">
        <v>0</v>
      </c>
      <c r="AK8" s="26">
        <v>0</v>
      </c>
      <c r="AL8" s="26">
        <v>0</v>
      </c>
      <c r="AM8" s="40">
        <v>0</v>
      </c>
      <c r="AN8" s="26">
        <v>0</v>
      </c>
      <c r="AO8" s="26">
        <v>0</v>
      </c>
      <c r="AP8" s="26">
        <v>0</v>
      </c>
      <c r="AQ8" s="26">
        <v>0</v>
      </c>
      <c r="AR8" s="40">
        <v>0</v>
      </c>
      <c r="AS8" s="26">
        <v>0</v>
      </c>
      <c r="AT8" s="26">
        <v>0</v>
      </c>
      <c r="AU8" s="26">
        <v>0</v>
      </c>
      <c r="AV8" s="26">
        <v>0</v>
      </c>
      <c r="AX8" s="47">
        <v>5</v>
      </c>
      <c r="AY8" s="1">
        <f t="shared" si="8"/>
        <v>6</v>
      </c>
      <c r="AZ8" s="1" t="str">
        <f t="shared" si="9"/>
        <v>欧</v>
      </c>
      <c r="BA8" s="1" t="str">
        <f t="shared" si="10"/>
        <v>溜溜溜</v>
      </c>
      <c r="BB8" s="19">
        <f t="shared" si="11"/>
        <v>22.77</v>
      </c>
    </row>
    <row r="9" ht="20" customHeight="1" spans="1:54">
      <c r="A9" s="30">
        <f>IF(ISERROR(RANK(L9,L:L)),"",RANK(L9,L:L))</f>
        <v>5</v>
      </c>
      <c r="B9" s="1">
        <v>6</v>
      </c>
      <c r="C9" s="1" t="s">
        <v>190</v>
      </c>
      <c r="D9" s="1" t="s">
        <v>191</v>
      </c>
      <c r="E9" s="33">
        <f t="shared" si="0"/>
        <v>10</v>
      </c>
      <c r="F9" s="33">
        <f t="shared" si="1"/>
        <v>22.43</v>
      </c>
      <c r="G9" s="33">
        <f t="shared" si="2"/>
        <v>0.17</v>
      </c>
      <c r="H9" s="33">
        <f t="shared" si="3"/>
        <v>0.17</v>
      </c>
      <c r="I9" s="33">
        <f t="shared" si="4"/>
        <v>0.17</v>
      </c>
      <c r="J9" s="33">
        <f t="shared" si="5"/>
        <v>0.17</v>
      </c>
      <c r="K9" s="33">
        <f t="shared" si="6"/>
        <v>0.17</v>
      </c>
      <c r="L9" s="33">
        <f t="shared" si="7"/>
        <v>22.77</v>
      </c>
      <c r="M9" s="38"/>
      <c r="N9" s="40">
        <v>12</v>
      </c>
      <c r="O9" s="26">
        <v>8</v>
      </c>
      <c r="P9" s="26">
        <v>12</v>
      </c>
      <c r="Q9" s="26">
        <v>9</v>
      </c>
      <c r="R9" s="45">
        <v>9</v>
      </c>
      <c r="S9" s="26">
        <v>20.3</v>
      </c>
      <c r="T9" s="26">
        <v>24.5</v>
      </c>
      <c r="U9" s="26">
        <v>22.5</v>
      </c>
      <c r="V9" s="26">
        <v>25.5</v>
      </c>
      <c r="W9" s="26">
        <v>17</v>
      </c>
      <c r="X9" s="40">
        <v>0</v>
      </c>
      <c r="Y9" s="26">
        <v>0</v>
      </c>
      <c r="Z9" s="26">
        <v>0</v>
      </c>
      <c r="AA9" s="26">
        <v>1</v>
      </c>
      <c r="AB9" s="26">
        <v>0.5</v>
      </c>
      <c r="AC9" s="40">
        <v>0</v>
      </c>
      <c r="AD9" s="26">
        <v>0</v>
      </c>
      <c r="AE9" s="26">
        <v>0</v>
      </c>
      <c r="AF9" s="26">
        <v>1</v>
      </c>
      <c r="AG9" s="26">
        <v>0.5</v>
      </c>
      <c r="AH9" s="40">
        <v>0</v>
      </c>
      <c r="AI9" s="26">
        <v>0</v>
      </c>
      <c r="AJ9" s="26">
        <v>0</v>
      </c>
      <c r="AK9" s="26">
        <v>1</v>
      </c>
      <c r="AL9" s="26">
        <v>0.5</v>
      </c>
      <c r="AM9" s="40">
        <v>0</v>
      </c>
      <c r="AN9" s="26">
        <v>0</v>
      </c>
      <c r="AO9" s="26">
        <v>0</v>
      </c>
      <c r="AP9" s="26">
        <v>1</v>
      </c>
      <c r="AQ9" s="26">
        <v>0.5</v>
      </c>
      <c r="AR9" s="40">
        <v>0</v>
      </c>
      <c r="AS9" s="26">
        <v>0</v>
      </c>
      <c r="AT9" s="26">
        <v>0</v>
      </c>
      <c r="AU9" s="26">
        <v>1</v>
      </c>
      <c r="AV9" s="26">
        <v>0.5</v>
      </c>
      <c r="AX9" s="47">
        <v>6</v>
      </c>
      <c r="AY9" s="1">
        <f t="shared" si="8"/>
        <v>5</v>
      </c>
      <c r="AZ9" s="1" t="str">
        <f t="shared" si="9"/>
        <v>杨</v>
      </c>
      <c r="BA9" s="1" t="str">
        <f t="shared" si="10"/>
        <v>溜222</v>
      </c>
      <c r="BB9" s="19">
        <f t="shared" si="11"/>
        <v>0</v>
      </c>
    </row>
    <row r="10" ht="20" customHeight="1" spans="1:54">
      <c r="A10" s="30" t="str">
        <f>IF(ISERROR(RANK(L10,L:L)),"",RANK(L10,L:L))</f>
        <v/>
      </c>
      <c r="B10" s="1">
        <v>7</v>
      </c>
      <c r="E10" s="33" t="str">
        <f t="shared" si="0"/>
        <v/>
      </c>
      <c r="F10" s="33" t="str">
        <f t="shared" si="1"/>
        <v/>
      </c>
      <c r="G10" s="33" t="str">
        <f t="shared" si="2"/>
        <v/>
      </c>
      <c r="H10" s="33" t="str">
        <f t="shared" si="3"/>
        <v/>
      </c>
      <c r="I10" s="33" t="str">
        <f t="shared" si="4"/>
        <v/>
      </c>
      <c r="J10" s="33" t="str">
        <f t="shared" si="5"/>
        <v/>
      </c>
      <c r="K10" s="33" t="str">
        <f t="shared" si="6"/>
        <v/>
      </c>
      <c r="L10" s="33" t="str">
        <f t="shared" si="7"/>
        <v/>
      </c>
      <c r="M10" s="34"/>
      <c r="N10" s="40"/>
      <c r="R10" s="45"/>
      <c r="X10" s="40"/>
      <c r="AC10" s="40"/>
      <c r="AH10" s="40"/>
      <c r="AM10" s="40"/>
      <c r="AR10" s="40"/>
      <c r="AX10" s="47">
        <v>7</v>
      </c>
      <c r="AY10" s="1" t="str">
        <f t="shared" si="8"/>
        <v/>
      </c>
      <c r="AZ10" s="1" t="str">
        <f t="shared" si="9"/>
        <v/>
      </c>
      <c r="BA10" s="1" t="str">
        <f t="shared" si="10"/>
        <v/>
      </c>
      <c r="BB10" s="19" t="str">
        <f t="shared" si="11"/>
        <v/>
      </c>
    </row>
    <row r="11" ht="20" customHeight="1" spans="1:54">
      <c r="A11" s="30" t="str">
        <f>IF(ISERROR(RANK(L11,L:L)),"",RANK(L11,L:L))</f>
        <v/>
      </c>
      <c r="B11" s="1">
        <v>8</v>
      </c>
      <c r="E11" s="33" t="str">
        <f t="shared" si="0"/>
        <v/>
      </c>
      <c r="F11" s="33" t="str">
        <f t="shared" si="1"/>
        <v/>
      </c>
      <c r="G11" s="33" t="str">
        <f t="shared" si="2"/>
        <v/>
      </c>
      <c r="H11" s="33" t="str">
        <f t="shared" si="3"/>
        <v/>
      </c>
      <c r="I11" s="33" t="str">
        <f t="shared" si="4"/>
        <v/>
      </c>
      <c r="J11" s="33" t="str">
        <f t="shared" si="5"/>
        <v/>
      </c>
      <c r="K11" s="33" t="str">
        <f t="shared" si="6"/>
        <v/>
      </c>
      <c r="L11" s="33" t="str">
        <f t="shared" si="7"/>
        <v/>
      </c>
      <c r="M11" s="38"/>
      <c r="N11" s="40"/>
      <c r="R11" s="45"/>
      <c r="X11" s="40"/>
      <c r="AC11" s="40"/>
      <c r="AH11" s="40"/>
      <c r="AM11" s="40"/>
      <c r="AR11" s="40"/>
      <c r="AX11" s="47">
        <v>8</v>
      </c>
      <c r="AY11" s="1" t="str">
        <f t="shared" si="8"/>
        <v/>
      </c>
      <c r="AZ11" s="1" t="str">
        <f t="shared" si="9"/>
        <v/>
      </c>
      <c r="BA11" s="1" t="str">
        <f t="shared" si="10"/>
        <v/>
      </c>
      <c r="BB11" s="19" t="str">
        <f t="shared" si="11"/>
        <v/>
      </c>
    </row>
    <row r="12" ht="20" customHeight="1" spans="1:44">
      <c r="A12" s="30" t="str">
        <f>IF(ISERROR(RANK(L12,L:L)),"",RANK(L12,L:L))</f>
        <v/>
      </c>
      <c r="B12" s="1">
        <v>9</v>
      </c>
      <c r="E12" s="33" t="str">
        <f t="shared" si="0"/>
        <v/>
      </c>
      <c r="F12" s="33" t="str">
        <f t="shared" si="1"/>
        <v/>
      </c>
      <c r="G12" s="33" t="str">
        <f t="shared" si="2"/>
        <v/>
      </c>
      <c r="H12" s="33" t="str">
        <f t="shared" si="3"/>
        <v/>
      </c>
      <c r="I12" s="33" t="str">
        <f t="shared" si="4"/>
        <v/>
      </c>
      <c r="J12" s="33" t="str">
        <f t="shared" si="5"/>
        <v/>
      </c>
      <c r="K12" s="33" t="str">
        <f t="shared" si="6"/>
        <v/>
      </c>
      <c r="L12" s="33" t="str">
        <f t="shared" si="7"/>
        <v/>
      </c>
      <c r="M12" s="34"/>
      <c r="N12" s="40"/>
      <c r="R12" s="45"/>
      <c r="X12" s="40"/>
      <c r="AC12" s="40"/>
      <c r="AH12" s="40"/>
      <c r="AM12" s="40"/>
      <c r="AR12" s="40"/>
    </row>
    <row r="13" ht="20" customHeight="1" spans="1:44">
      <c r="A13" s="30" t="str">
        <f>IF(ISERROR(RANK(L13,L:L)),"",RANK(L13,L:L))</f>
        <v/>
      </c>
      <c r="B13" s="1">
        <v>10</v>
      </c>
      <c r="E13" s="33" t="str">
        <f t="shared" si="0"/>
        <v/>
      </c>
      <c r="F13" s="33" t="str">
        <f t="shared" si="1"/>
        <v/>
      </c>
      <c r="G13" s="33" t="str">
        <f t="shared" si="2"/>
        <v/>
      </c>
      <c r="H13" s="33" t="str">
        <f t="shared" si="3"/>
        <v/>
      </c>
      <c r="I13" s="33" t="str">
        <f t="shared" si="4"/>
        <v/>
      </c>
      <c r="J13" s="33" t="str">
        <f t="shared" si="5"/>
        <v/>
      </c>
      <c r="K13" s="33" t="str">
        <f t="shared" si="6"/>
        <v/>
      </c>
      <c r="L13" s="33" t="str">
        <f t="shared" si="7"/>
        <v/>
      </c>
      <c r="M13" s="38"/>
      <c r="N13" s="40"/>
      <c r="R13" s="45"/>
      <c r="X13" s="40"/>
      <c r="AC13" s="40"/>
      <c r="AH13" s="40"/>
      <c r="AM13" s="40"/>
      <c r="AR13" s="40"/>
    </row>
    <row r="14" ht="20" customHeight="1" spans="1:44">
      <c r="A14" s="30" t="str">
        <f>IF(ISERROR(RANK(L14,L:L)),"",RANK(L14,L:L))</f>
        <v/>
      </c>
      <c r="B14" s="1">
        <v>11</v>
      </c>
      <c r="E14" s="33" t="str">
        <f t="shared" si="0"/>
        <v/>
      </c>
      <c r="F14" s="33" t="str">
        <f t="shared" si="1"/>
        <v/>
      </c>
      <c r="G14" s="33" t="str">
        <f t="shared" si="2"/>
        <v/>
      </c>
      <c r="H14" s="33" t="str">
        <f t="shared" si="3"/>
        <v/>
      </c>
      <c r="I14" s="33" t="str">
        <f t="shared" si="4"/>
        <v/>
      </c>
      <c r="J14" s="33" t="str">
        <f t="shared" si="5"/>
        <v/>
      </c>
      <c r="K14" s="33" t="str">
        <f t="shared" si="6"/>
        <v/>
      </c>
      <c r="L14" s="33" t="str">
        <f t="shared" si="7"/>
        <v/>
      </c>
      <c r="M14" s="34"/>
      <c r="N14" s="40"/>
      <c r="R14" s="45"/>
      <c r="X14" s="40"/>
      <c r="AC14" s="40"/>
      <c r="AH14" s="40"/>
      <c r="AM14" s="40"/>
      <c r="AR14" s="40"/>
    </row>
    <row r="15" ht="20" customHeight="1" spans="1:44">
      <c r="A15" s="30" t="str">
        <f>IF(ISERROR(RANK(L15,L:L)),"",RANK(L15,L:L))</f>
        <v/>
      </c>
      <c r="B15" s="1">
        <v>12</v>
      </c>
      <c r="E15" s="33" t="str">
        <f t="shared" si="0"/>
        <v/>
      </c>
      <c r="F15" s="33" t="str">
        <f t="shared" si="1"/>
        <v/>
      </c>
      <c r="G15" s="33" t="str">
        <f t="shared" si="2"/>
        <v/>
      </c>
      <c r="H15" s="33" t="str">
        <f t="shared" si="3"/>
        <v/>
      </c>
      <c r="I15" s="33" t="str">
        <f t="shared" si="4"/>
        <v/>
      </c>
      <c r="J15" s="33" t="str">
        <f t="shared" si="5"/>
        <v/>
      </c>
      <c r="K15" s="33" t="str">
        <f t="shared" si="6"/>
        <v/>
      </c>
      <c r="L15" s="33" t="str">
        <f t="shared" si="7"/>
        <v/>
      </c>
      <c r="M15" s="38"/>
      <c r="N15" s="40"/>
      <c r="R15" s="45"/>
      <c r="X15" s="40"/>
      <c r="AC15" s="40"/>
      <c r="AH15" s="40"/>
      <c r="AM15" s="40"/>
      <c r="AR15" s="40"/>
    </row>
    <row r="16" ht="20" customHeight="1" spans="1:44">
      <c r="A16" s="30" t="str">
        <f>IF(ISERROR(RANK(L16,L:L)),"",RANK(L16,L:L))</f>
        <v/>
      </c>
      <c r="B16" s="1">
        <v>13</v>
      </c>
      <c r="E16" s="33" t="str">
        <f t="shared" si="0"/>
        <v/>
      </c>
      <c r="F16" s="33" t="str">
        <f t="shared" si="1"/>
        <v/>
      </c>
      <c r="G16" s="33" t="str">
        <f t="shared" si="2"/>
        <v/>
      </c>
      <c r="H16" s="33" t="str">
        <f t="shared" si="3"/>
        <v/>
      </c>
      <c r="I16" s="33" t="str">
        <f t="shared" si="4"/>
        <v/>
      </c>
      <c r="J16" s="33" t="str">
        <f t="shared" si="5"/>
        <v/>
      </c>
      <c r="K16" s="33" t="str">
        <f t="shared" si="6"/>
        <v/>
      </c>
      <c r="L16" s="33" t="str">
        <f t="shared" si="7"/>
        <v/>
      </c>
      <c r="M16" s="34"/>
      <c r="N16" s="40"/>
      <c r="R16" s="45"/>
      <c r="X16" s="40"/>
      <c r="AC16" s="40"/>
      <c r="AH16" s="40"/>
      <c r="AM16" s="40"/>
      <c r="AR16" s="40"/>
    </row>
    <row r="17" ht="20" customHeight="1" spans="1:44">
      <c r="A17" s="30" t="str">
        <f>IF(ISERROR(RANK(L17,L:L)),"",RANK(L17,L:L))</f>
        <v/>
      </c>
      <c r="B17" s="1">
        <v>14</v>
      </c>
      <c r="E17" s="33" t="str">
        <f t="shared" si="0"/>
        <v/>
      </c>
      <c r="F17" s="33" t="str">
        <f t="shared" si="1"/>
        <v/>
      </c>
      <c r="G17" s="33" t="str">
        <f t="shared" si="2"/>
        <v/>
      </c>
      <c r="H17" s="33" t="str">
        <f t="shared" si="3"/>
        <v/>
      </c>
      <c r="I17" s="33" t="str">
        <f t="shared" si="4"/>
        <v/>
      </c>
      <c r="J17" s="33" t="str">
        <f t="shared" si="5"/>
        <v/>
      </c>
      <c r="K17" s="33" t="str">
        <f t="shared" si="6"/>
        <v/>
      </c>
      <c r="L17" s="33" t="str">
        <f t="shared" si="7"/>
        <v/>
      </c>
      <c r="M17" s="38"/>
      <c r="N17" s="40"/>
      <c r="R17" s="45"/>
      <c r="X17" s="40"/>
      <c r="AC17" s="40"/>
      <c r="AH17" s="40"/>
      <c r="AM17" s="40"/>
      <c r="AR17" s="40"/>
    </row>
    <row r="18" ht="20" customHeight="1" spans="1:44">
      <c r="A18" s="30" t="str">
        <f>IF(ISERROR(RANK(L18,L:L)),"",RANK(L18,L:L))</f>
        <v/>
      </c>
      <c r="B18" s="1">
        <v>15</v>
      </c>
      <c r="E18" s="33" t="str">
        <f t="shared" si="0"/>
        <v/>
      </c>
      <c r="F18" s="33" t="str">
        <f t="shared" si="1"/>
        <v/>
      </c>
      <c r="G18" s="33" t="str">
        <f t="shared" si="2"/>
        <v/>
      </c>
      <c r="H18" s="33" t="str">
        <f t="shared" si="3"/>
        <v/>
      </c>
      <c r="I18" s="33" t="str">
        <f t="shared" si="4"/>
        <v/>
      </c>
      <c r="J18" s="33" t="str">
        <f t="shared" si="5"/>
        <v/>
      </c>
      <c r="K18" s="33" t="str">
        <f t="shared" si="6"/>
        <v/>
      </c>
      <c r="L18" s="33" t="str">
        <f t="shared" si="7"/>
        <v/>
      </c>
      <c r="M18" s="34"/>
      <c r="N18" s="40"/>
      <c r="R18" s="45"/>
      <c r="X18" s="40"/>
      <c r="AC18" s="40"/>
      <c r="AH18" s="40"/>
      <c r="AM18" s="40"/>
      <c r="AR18" s="40"/>
    </row>
    <row r="19" ht="20" customHeight="1" spans="1:44">
      <c r="A19" s="30" t="str">
        <f>IF(ISERROR(RANK(L19,L:L)),"",RANK(L19,L:L))</f>
        <v/>
      </c>
      <c r="B19" s="1">
        <v>16</v>
      </c>
      <c r="E19" s="33" t="str">
        <f t="shared" si="0"/>
        <v/>
      </c>
      <c r="F19" s="33" t="str">
        <f t="shared" si="1"/>
        <v/>
      </c>
      <c r="G19" s="33" t="str">
        <f t="shared" si="2"/>
        <v/>
      </c>
      <c r="H19" s="33" t="str">
        <f t="shared" si="3"/>
        <v/>
      </c>
      <c r="I19" s="33" t="str">
        <f t="shared" si="4"/>
        <v/>
      </c>
      <c r="J19" s="33" t="str">
        <f t="shared" si="5"/>
        <v/>
      </c>
      <c r="K19" s="33" t="str">
        <f t="shared" si="6"/>
        <v/>
      </c>
      <c r="L19" s="33" t="str">
        <f t="shared" si="7"/>
        <v/>
      </c>
      <c r="M19" s="38"/>
      <c r="N19" s="40"/>
      <c r="R19" s="45"/>
      <c r="X19" s="40"/>
      <c r="AC19" s="40"/>
      <c r="AH19" s="40"/>
      <c r="AM19" s="40"/>
      <c r="AR19" s="40"/>
    </row>
    <row r="20" ht="20" customHeight="1" spans="1:44">
      <c r="A20" s="30" t="str">
        <f>IF(ISERROR(RANK(L20,L:L)),"",RANK(L20,L:L))</f>
        <v/>
      </c>
      <c r="B20" s="1">
        <v>17</v>
      </c>
      <c r="E20" s="33" t="str">
        <f t="shared" si="0"/>
        <v/>
      </c>
      <c r="F20" s="33" t="str">
        <f t="shared" si="1"/>
        <v/>
      </c>
      <c r="G20" s="33" t="str">
        <f t="shared" si="2"/>
        <v/>
      </c>
      <c r="H20" s="33" t="str">
        <f t="shared" si="3"/>
        <v/>
      </c>
      <c r="I20" s="33" t="str">
        <f t="shared" si="4"/>
        <v/>
      </c>
      <c r="J20" s="33" t="str">
        <f t="shared" si="5"/>
        <v/>
      </c>
      <c r="K20" s="33" t="str">
        <f t="shared" si="6"/>
        <v/>
      </c>
      <c r="L20" s="33" t="str">
        <f t="shared" si="7"/>
        <v/>
      </c>
      <c r="M20" s="34"/>
      <c r="N20" s="40"/>
      <c r="R20" s="45"/>
      <c r="X20" s="40"/>
      <c r="AC20" s="40"/>
      <c r="AH20" s="40"/>
      <c r="AM20" s="40"/>
      <c r="AR20" s="40"/>
    </row>
    <row r="21" ht="20" customHeight="1" spans="1:44">
      <c r="A21" s="30" t="str">
        <f>IF(ISERROR(RANK(L21,L:L)),"",RANK(L21,L:L))</f>
        <v/>
      </c>
      <c r="B21" s="1">
        <v>18</v>
      </c>
      <c r="E21" s="33" t="str">
        <f t="shared" si="0"/>
        <v/>
      </c>
      <c r="F21" s="33" t="str">
        <f t="shared" si="1"/>
        <v/>
      </c>
      <c r="G21" s="33" t="str">
        <f t="shared" si="2"/>
        <v/>
      </c>
      <c r="H21" s="33" t="str">
        <f t="shared" si="3"/>
        <v/>
      </c>
      <c r="I21" s="33" t="str">
        <f t="shared" si="4"/>
        <v/>
      </c>
      <c r="J21" s="33" t="str">
        <f t="shared" si="5"/>
        <v/>
      </c>
      <c r="K21" s="33" t="str">
        <f t="shared" si="6"/>
        <v/>
      </c>
      <c r="L21" s="33" t="str">
        <f t="shared" si="7"/>
        <v/>
      </c>
      <c r="M21" s="38"/>
      <c r="N21" s="40"/>
      <c r="R21" s="45"/>
      <c r="X21" s="40"/>
      <c r="AC21" s="40"/>
      <c r="AH21" s="40"/>
      <c r="AM21" s="40"/>
      <c r="AR21" s="40"/>
    </row>
    <row r="22" ht="20" customHeight="1" spans="1:44">
      <c r="A22" s="30" t="str">
        <f>IF(ISERROR(RANK(L22,L:L)),"",RANK(L22,L:L))</f>
        <v/>
      </c>
      <c r="B22" s="1">
        <v>19</v>
      </c>
      <c r="E22" s="33" t="str">
        <f t="shared" si="0"/>
        <v/>
      </c>
      <c r="F22" s="33" t="str">
        <f t="shared" si="1"/>
        <v/>
      </c>
      <c r="G22" s="33" t="str">
        <f t="shared" si="2"/>
        <v/>
      </c>
      <c r="H22" s="33" t="str">
        <f t="shared" si="3"/>
        <v/>
      </c>
      <c r="I22" s="33" t="str">
        <f t="shared" si="4"/>
        <v/>
      </c>
      <c r="J22" s="33" t="str">
        <f t="shared" si="5"/>
        <v/>
      </c>
      <c r="K22" s="33" t="str">
        <f t="shared" si="6"/>
        <v/>
      </c>
      <c r="L22" s="33" t="str">
        <f t="shared" si="7"/>
        <v/>
      </c>
      <c r="M22" s="34"/>
      <c r="N22" s="40"/>
      <c r="R22" s="45"/>
      <c r="X22" s="40"/>
      <c r="AC22" s="40"/>
      <c r="AH22" s="40"/>
      <c r="AM22" s="40"/>
      <c r="AR22" s="40"/>
    </row>
    <row r="23" ht="20" customHeight="1" spans="1:44">
      <c r="A23" s="30" t="str">
        <f>IF(ISERROR(RANK(L23,L:L)),"",RANK(L23,L:L))</f>
        <v/>
      </c>
      <c r="B23" s="1">
        <v>20</v>
      </c>
      <c r="E23" s="33" t="str">
        <f t="shared" si="0"/>
        <v/>
      </c>
      <c r="F23" s="33" t="str">
        <f t="shared" si="1"/>
        <v/>
      </c>
      <c r="G23" s="33" t="str">
        <f t="shared" si="2"/>
        <v/>
      </c>
      <c r="H23" s="33" t="str">
        <f t="shared" si="3"/>
        <v/>
      </c>
      <c r="I23" s="33" t="str">
        <f t="shared" si="4"/>
        <v/>
      </c>
      <c r="J23" s="33" t="str">
        <f t="shared" si="5"/>
        <v/>
      </c>
      <c r="K23" s="33" t="str">
        <f t="shared" si="6"/>
        <v/>
      </c>
      <c r="L23" s="33" t="str">
        <f t="shared" si="7"/>
        <v/>
      </c>
      <c r="M23" s="38"/>
      <c r="N23" s="40"/>
      <c r="R23" s="45"/>
      <c r="X23" s="40"/>
      <c r="AC23" s="40"/>
      <c r="AH23" s="40"/>
      <c r="AM23" s="40"/>
      <c r="AR23" s="40"/>
    </row>
    <row r="24" ht="15.6" customHeight="1"/>
    <row r="25" ht="15.6" customHeight="1"/>
    <row r="26" ht="15.6" customHeight="1"/>
    <row r="27" ht="15.6" customHeight="1"/>
    <row r="28" ht="15.6" customHeight="1"/>
    <row r="29" ht="15.6" customHeight="1"/>
    <row r="30" ht="15.6" customHeight="1"/>
    <row r="31" ht="15.6" customHeight="1"/>
    <row r="32" ht="15.6" customHeight="1"/>
    <row r="33" ht="15.6" customHeight="1"/>
    <row r="34" ht="15.6" customHeight="1"/>
    <row r="35" ht="15.6" customHeight="1"/>
    <row r="36" ht="15.6" customHeight="1"/>
    <row r="37" ht="15.6" customHeight="1"/>
    <row r="38" ht="15.6" customHeight="1"/>
    <row r="39" ht="15.6" customHeight="1"/>
    <row r="40" ht="15.6" customHeight="1"/>
    <row r="41" ht="15.6" customHeight="1"/>
    <row r="42" ht="15.6" customHeight="1"/>
    <row r="43" ht="15.6" customHeight="1"/>
    <row r="44" ht="15.6" customHeight="1"/>
    <row r="45" ht="15.6" customHeight="1"/>
    <row r="46" ht="15.6" customHeight="1"/>
    <row r="47" ht="15.6" customHeight="1"/>
    <row r="48" ht="15.6" customHeight="1"/>
    <row r="49" ht="15.6" customHeight="1"/>
    <row r="50" ht="15.6" customHeight="1"/>
    <row r="51" ht="15.6" customHeight="1"/>
    <row r="52" ht="15.6" customHeight="1"/>
    <row r="53" ht="15.6" customHeight="1"/>
    <row r="54" ht="15.6" customHeight="1"/>
    <row r="55" ht="15.6" customHeight="1"/>
    <row r="56" ht="15.6" customHeight="1"/>
    <row r="57" ht="15.6" customHeight="1"/>
    <row r="58" ht="15.6" customHeight="1"/>
    <row r="59" ht="15.6" customHeight="1"/>
    <row r="60" ht="15.6" customHeight="1"/>
    <row r="61" ht="15.6" customHeight="1"/>
    <row r="62" ht="15.6" customHeight="1"/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15.6" customHeight="1"/>
    <row r="90" ht="15.6" customHeight="1"/>
    <row r="91" ht="15.6" customHeight="1"/>
    <row r="92" ht="15.6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/>
    <row r="121" ht="15.6" customHeight="1"/>
    <row r="122" ht="15.6" customHeight="1"/>
    <row r="123" ht="15.6" customHeight="1"/>
    <row r="124" ht="15.6" customHeight="1"/>
    <row r="125" ht="15.6" customHeight="1"/>
    <row r="126" ht="15.6" customHeight="1"/>
    <row r="127" ht="15.6" customHeight="1"/>
    <row r="128" ht="15.6" customHeight="1"/>
    <row r="129" ht="15.6" customHeight="1"/>
    <row r="130" ht="15.6" customHeight="1"/>
    <row r="131" ht="15.6" customHeight="1"/>
    <row r="132" ht="15.6" customHeight="1"/>
    <row r="133" ht="15.6" customHeight="1"/>
    <row r="134" ht="15.6" customHeight="1"/>
    <row r="135" ht="15.6" customHeight="1"/>
    <row r="136" ht="15.6" customHeight="1"/>
  </sheetData>
  <mergeCells count="15">
    <mergeCell ref="AX1:BB1"/>
    <mergeCell ref="E2:F2"/>
    <mergeCell ref="G2:K2"/>
    <mergeCell ref="N2:R2"/>
    <mergeCell ref="S2:W2"/>
    <mergeCell ref="X2:AB2"/>
    <mergeCell ref="AC2:AG2"/>
    <mergeCell ref="AH2:AL2"/>
    <mergeCell ref="AM2:AQ2"/>
    <mergeCell ref="AR2:AV2"/>
    <mergeCell ref="A2:A3"/>
    <mergeCell ref="B2:B3"/>
    <mergeCell ref="C2:C3"/>
    <mergeCell ref="D2:D3"/>
    <mergeCell ref="L2:L3"/>
  </mergeCells>
  <conditionalFormatting sqref="E4:E23">
    <cfRule type="cellIs" dxfId="2" priority="2" operator="equal">
      <formula>"×"</formula>
    </cfRule>
  </conditionalFormatting>
  <conditionalFormatting sqref="F4:F23">
    <cfRule type="cellIs" dxfId="2" priority="3" operator="equal">
      <formula>"×"</formula>
    </cfRule>
  </conditionalFormatting>
  <conditionalFormatting sqref="G4:K23">
    <cfRule type="cellIs" dxfId="2" priority="1" operator="equal">
      <formula>"×"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报名汇总表</vt:lpstr>
      <vt:lpstr>辅助表</vt:lpstr>
      <vt:lpstr>竞赛时间表</vt:lpstr>
      <vt:lpstr>出发顺序表</vt:lpstr>
      <vt:lpstr>路线打分表</vt:lpstr>
      <vt:lpstr>决赛2+5打分表</vt:lpstr>
      <vt:lpstr>抄分表</vt:lpstr>
      <vt:lpstr>成绩录入-碗池</vt:lpstr>
      <vt:lpstr>成绩录入-街式</vt:lpstr>
      <vt:lpstr>线路模式成绩公告</vt:lpstr>
      <vt:lpstr>2+5模式成绩公告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小安同学</dc:creator>
  <cp:lastModifiedBy>Dalang</cp:lastModifiedBy>
  <dcterms:created xsi:type="dcterms:W3CDTF">2022-12-12T00:34:00Z</dcterms:created>
  <cp:lastPrinted>2022-12-13T18:21:00Z</cp:lastPrinted>
  <dcterms:modified xsi:type="dcterms:W3CDTF">2022-12-29T20:46:08Z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E41864797E63F06D6B83A2632996ADC8</vt:lpwstr>
  </property>
  <property fmtid="{D5CDD505-2E9C-101B-9397-08002B2CF9AE}" pid="3" name="KSOProductBuildVer">
    <vt:lpwstr>2052-5.0.0.7550</vt:lpwstr>
  </property>
  <property fmtid="{D5CDD505-2E9C-101B-9397-08002B2CF9AE}" pid="4" name="KSOReadingLayout">
    <vt:bool>false</vt:bool>
  </property>
</Properties>
</file>